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工作文件\南昌东管理中心\路面\2019年\桥墩防护和临水临崖交安合并招标\公开招标有关手续资料\桥墩防护和临水临崖招标资料\图纸\"/>
    </mc:Choice>
  </mc:AlternateContent>
  <bookViews>
    <workbookView xWindow="0" yWindow="0" windowWidth="23445" windowHeight="9840" activeTab="5"/>
  </bookViews>
  <sheets>
    <sheet name="工程量清单说明" sheetId="1" r:id="rId1"/>
    <sheet name="响应报价汇总表" sheetId="2" r:id="rId2"/>
    <sheet name="100章-1" sheetId="3" r:id="rId3"/>
    <sheet name="600章-1" sheetId="5" r:id="rId4"/>
    <sheet name="100章-2" sheetId="6" r:id="rId5"/>
    <sheet name="600章-2" sheetId="7" r:id="rId6"/>
  </sheets>
  <definedNames>
    <definedName name="_xlnm.Print_Titles" localSheetId="3">'600章-1'!$5:$6</definedName>
    <definedName name="_xlnm.Print_Titles" localSheetId="5">'600章-2'!$1:$5</definedName>
    <definedName name="Z_236E2942_962E_4209_837B_0D436F15344B_.wvu.PrintTitles" localSheetId="3" hidden="1">'600章-1'!$1:$5</definedName>
    <definedName name="Z_236E2942_962E_4209_837B_0D436F15344B_.wvu.PrintTitles" localSheetId="5" hidden="1">'600章-2'!$1:$5</definedName>
  </definedNames>
  <calcPr calcId="152511"/>
  <customWorkbookViews>
    <customWorkbookView name="Administrator - 个人视图" guid="{236E2942-962E-4209-837B-0D436F15344B}" personalView="1" maximized="1" xWindow="1" yWindow="1" windowWidth="1596" windowHeight="653" activeSheetId="1" showComments="commNone"/>
  </customWorkbookViews>
</workbook>
</file>

<file path=xl/calcChain.xml><?xml version="1.0" encoding="utf-8"?>
<calcChain xmlns="http://schemas.openxmlformats.org/spreadsheetml/2006/main">
  <c r="O10" i="3" l="1"/>
  <c r="N10" i="3"/>
  <c r="M10" i="3"/>
  <c r="I9" i="7" l="1"/>
  <c r="I10" i="7"/>
  <c r="I11" i="7"/>
  <c r="O11" i="3" l="1"/>
  <c r="O8" i="3"/>
  <c r="N11" i="3"/>
  <c r="N8" i="3"/>
  <c r="P10" i="3"/>
  <c r="M11" i="3"/>
  <c r="M8" i="3"/>
  <c r="N12" i="3" l="1"/>
  <c r="E6" i="2" s="1"/>
  <c r="M12" i="3"/>
  <c r="D6" i="2" s="1"/>
  <c r="O12" i="3"/>
  <c r="F6" i="2" s="1"/>
  <c r="P11" i="3"/>
  <c r="P8" i="3"/>
  <c r="P12" i="3" s="1"/>
  <c r="G6" i="2" s="1"/>
  <c r="L9" i="5" l="1"/>
  <c r="M9" i="5"/>
  <c r="N9" i="5"/>
  <c r="L10" i="5"/>
  <c r="O10" i="5" s="1"/>
  <c r="M10" i="5"/>
  <c r="N10" i="5"/>
  <c r="L11" i="5"/>
  <c r="M11" i="5"/>
  <c r="N11" i="5"/>
  <c r="L12" i="5"/>
  <c r="M12" i="5"/>
  <c r="N12" i="5"/>
  <c r="L13" i="5"/>
  <c r="M13" i="5"/>
  <c r="N13" i="5"/>
  <c r="L14" i="5"/>
  <c r="O14" i="5" s="1"/>
  <c r="M14" i="5"/>
  <c r="N14" i="5"/>
  <c r="L15" i="5"/>
  <c r="M15" i="5"/>
  <c r="N15" i="5"/>
  <c r="L16" i="5"/>
  <c r="M16" i="5"/>
  <c r="O16" i="5" s="1"/>
  <c r="N16" i="5"/>
  <c r="L17" i="5"/>
  <c r="M17" i="5"/>
  <c r="N17" i="5"/>
  <c r="L18" i="5"/>
  <c r="M18" i="5"/>
  <c r="N18" i="5"/>
  <c r="O18" i="5" s="1"/>
  <c r="L19" i="5"/>
  <c r="O19" i="5" s="1"/>
  <c r="M19" i="5"/>
  <c r="N19" i="5"/>
  <c r="L20" i="5"/>
  <c r="M20" i="5"/>
  <c r="N20" i="5"/>
  <c r="L21" i="5"/>
  <c r="M21" i="5"/>
  <c r="N21" i="5"/>
  <c r="O21" i="5" s="1"/>
  <c r="L22" i="5"/>
  <c r="M22" i="5"/>
  <c r="N22" i="5"/>
  <c r="O12" i="5"/>
  <c r="O17" i="5"/>
  <c r="N8" i="5"/>
  <c r="M8" i="5"/>
  <c r="O13" i="5"/>
  <c r="O20" i="5"/>
  <c r="H9" i="5"/>
  <c r="H10" i="5"/>
  <c r="H11" i="5"/>
  <c r="H12" i="5"/>
  <c r="H13" i="5"/>
  <c r="H14" i="5"/>
  <c r="H15" i="5"/>
  <c r="H16" i="5"/>
  <c r="H17" i="5"/>
  <c r="H18" i="5"/>
  <c r="H19" i="5"/>
  <c r="H20" i="5"/>
  <c r="H21" i="5"/>
  <c r="H22" i="5"/>
  <c r="H8" i="5"/>
  <c r="I27" i="7"/>
  <c r="I26" i="7"/>
  <c r="I25" i="7"/>
  <c r="I24" i="7"/>
  <c r="I23" i="7"/>
  <c r="I22" i="7"/>
  <c r="I21" i="7"/>
  <c r="I20" i="7"/>
  <c r="I19" i="7"/>
  <c r="I18" i="7"/>
  <c r="I17" i="7"/>
  <c r="I16" i="7"/>
  <c r="I15" i="7"/>
  <c r="I14" i="7"/>
  <c r="I13" i="7"/>
  <c r="I12" i="7"/>
  <c r="I8" i="7"/>
  <c r="I7" i="7"/>
  <c r="I11" i="6"/>
  <c r="I10" i="6"/>
  <c r="I8" i="6"/>
  <c r="L8" i="5"/>
  <c r="O22" i="5" l="1"/>
  <c r="I12" i="6"/>
  <c r="H6" i="2" s="1"/>
  <c r="O9" i="5"/>
  <c r="N23" i="5"/>
  <c r="F7" i="2" s="1"/>
  <c r="F8" i="2" s="1"/>
  <c r="F9" i="2" s="1"/>
  <c r="F10" i="2" s="1"/>
  <c r="M23" i="5"/>
  <c r="E7" i="2" s="1"/>
  <c r="E8" i="2" s="1"/>
  <c r="E9" i="2" s="1"/>
  <c r="O8" i="5"/>
  <c r="L23" i="5"/>
  <c r="I28" i="7"/>
  <c r="H7" i="2" s="1"/>
  <c r="O11" i="5"/>
  <c r="O15" i="5"/>
  <c r="H8" i="2" l="1"/>
  <c r="E10" i="2"/>
  <c r="O23" i="5"/>
  <c r="G7" i="2" s="1"/>
  <c r="G8" i="2" s="1"/>
  <c r="G9" i="2" s="1"/>
  <c r="G10" i="2" s="1"/>
  <c r="D7" i="2"/>
  <c r="D8" i="2" s="1"/>
  <c r="D9" i="2" s="1"/>
  <c r="H9" i="2"/>
  <c r="H10" i="2" s="1"/>
  <c r="D10" i="2" l="1"/>
</calcChain>
</file>

<file path=xl/sharedStrings.xml><?xml version="1.0" encoding="utf-8"?>
<sst xmlns="http://schemas.openxmlformats.org/spreadsheetml/2006/main" count="327" uniqueCount="197">
  <si>
    <t>1. 工程量清单说明</t>
  </si>
  <si>
    <t>1.1  本工程量清单是根据采购标文件中包括的、有合同约束力的图纸以及有关工程量清单的国家标准、行业标准、合同条款中约定的工程量计算规则编制的。约定计量规则中没有的子目，其工程量按照有合同约束力的图纸所标示尺寸的理论净量计算。计量采用中华人民共和国法定计量单位。</t>
  </si>
  <si>
    <t>1.2 本工程量清单应与采购文件中的采购人须知、通用合同条款、专用合同条款、采购需求及图纸等一起阅读和理解。</t>
  </si>
  <si>
    <t>1.3 本工程量清单中所列工程数量是估算的或设计的预计数量，仅作为响应报价的共同基础，不能作为最终结算与支付的依据。实际支付应按实际完成的合格的工程量，由承包人按采购文件规定的计量方法，以监理人认可的尺寸、断面计量，按本工程量清单的单价和总额价计算支付金额；或者，根据具体情况，按合同条款第15.4款的规定，由监理人确定的单价或总额价计算支付额。</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</si>
  <si>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</si>
  <si>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</si>
  <si>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 响应报价说明</t>
  </si>
  <si>
    <t>2.1 工程量清单中的每一子目须填入单价或价格，且只允许有一个报价。</t>
  </si>
  <si>
    <t>2.2 除非合同另有规定，工程量清单中有标价的单价和总额价均已包括了为实施和完成合同工程所需的劳务、材料、机械、质检（自检）、安装、缺陷修复、管理、保险、规费、措施项目费用、税费、利润、建筑垃圾清运及其他项目费用等费用，以及合同明示或暗示的所有责任、义务和一般风险。</t>
  </si>
  <si>
    <t>2.3 工程量清单中响应人没有填入单价或价格的子目，其费用视为已分摊在工程量清单中其他相关子目的单价或价格之中。承包人必须按监理人指示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</si>
  <si>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</si>
  <si>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2.6响应人在响应报价时，对列入工程量清单100章102-3安全生产费（含交通维护费）支付子目的报价等于招标人公布的最高响应限价的2.0%。在该项工作内容发生并经监理人审核后，按专用合同条款、专用技术规范和工程量清单计量规则的有关规定计量与支付。</t>
  </si>
  <si>
    <t>2.7承包人用于本合同工程的各类装备的提供、运输、维护、拆卸、拼装等支付的费用，已包括在工程量清单的单价与总额价之中。</t>
  </si>
  <si>
    <t>2.8工程量清单中各项金额均以人民币（元）结算。</t>
  </si>
  <si>
    <t>3. 计日工说明</t>
  </si>
  <si>
    <t>本项目不使用计日工。</t>
  </si>
  <si>
    <t>4. 其他说明</t>
  </si>
  <si>
    <t>4.1工程量清单采用固化清单；</t>
  </si>
  <si>
    <t>标段：JA</t>
  </si>
  <si>
    <t>序号</t>
  </si>
  <si>
    <t>章次</t>
  </si>
  <si>
    <t>科目名称</t>
  </si>
  <si>
    <t>备注</t>
  </si>
  <si>
    <t>金额(元)</t>
  </si>
  <si>
    <t>总则</t>
  </si>
  <si>
    <t>第100章至600章清单合计</t>
  </si>
  <si>
    <t>不可预见费=（3*3%）</t>
  </si>
  <si>
    <t>响应报价5=(3+4)</t>
  </si>
  <si>
    <r>
      <rPr>
        <sz val="11"/>
        <rFont val="宋体"/>
        <family val="3"/>
        <charset val="134"/>
      </rPr>
      <t>响应人：</t>
    </r>
    <r>
      <rPr>
        <u/>
        <sz val="11"/>
        <rFont val="宋体"/>
        <family val="3"/>
        <charset val="134"/>
      </rPr>
      <t xml:space="preserve">                            </t>
    </r>
    <r>
      <rPr>
        <sz val="11"/>
        <rFont val="宋体"/>
        <family val="3"/>
        <charset val="134"/>
      </rPr>
      <t>（盖单位公章）    
法定代表人或其委托代理人：</t>
    </r>
    <r>
      <rPr>
        <u/>
        <sz val="11"/>
        <rFont val="宋体"/>
        <family val="3"/>
        <charset val="134"/>
      </rPr>
      <t xml:space="preserve">                </t>
    </r>
    <r>
      <rPr>
        <sz val="11"/>
        <rFont val="宋体"/>
        <family val="3"/>
        <charset val="134"/>
      </rPr>
      <t>（签字）</t>
    </r>
  </si>
  <si>
    <t>第100章  总则</t>
  </si>
  <si>
    <t>细目号</t>
  </si>
  <si>
    <t>细目名称</t>
  </si>
  <si>
    <t>单位</t>
  </si>
  <si>
    <t>数量</t>
  </si>
  <si>
    <t>工程量计量</t>
  </si>
  <si>
    <t>工程内容</t>
  </si>
  <si>
    <t>响应单价（元）</t>
  </si>
  <si>
    <t>响应合价（元）</t>
  </si>
  <si>
    <t>101</t>
  </si>
  <si>
    <t>通则</t>
  </si>
  <si>
    <t/>
  </si>
  <si>
    <t>101-1</t>
  </si>
  <si>
    <t>保险费</t>
  </si>
  <si>
    <t>-a</t>
  </si>
  <si>
    <t>按合同条款规定，提供第三者责任险</t>
  </si>
  <si>
    <t>总额</t>
  </si>
  <si>
    <t>1</t>
  </si>
  <si>
    <t xml:space="preserve">1.承包人按照合同条款约定的保险费率及保费计算方法办理第三者责任险，根据保险公司的保单金额以总额为单位计量；
2.保险期为合同约定的施工期及
缺陷责任期
</t>
  </si>
  <si>
    <t>根据合同条款办理第三者责任险</t>
  </si>
  <si>
    <t>102</t>
  </si>
  <si>
    <t>工程管理</t>
  </si>
  <si>
    <t>102-1</t>
  </si>
  <si>
    <t>竣工文件编制费</t>
  </si>
  <si>
    <t>以总额为单位计量</t>
  </si>
  <si>
    <t>102-3</t>
  </si>
  <si>
    <t>安全生产费（含交通维护费）</t>
  </si>
  <si>
    <t>按招标控制上限价的2.0%以总额为单位计量</t>
  </si>
  <si>
    <t>按照投标人须知10.6条、合同条款等落实安全生产和交通维护</t>
  </si>
  <si>
    <t>合 计</t>
  </si>
  <si>
    <r>
      <rPr>
        <sz val="11"/>
        <rFont val="宋体"/>
        <family val="3"/>
        <charset val="134"/>
      </rPr>
      <t>响应人：</t>
    </r>
    <r>
      <rPr>
        <u/>
        <sz val="11"/>
        <rFont val="宋体"/>
        <family val="3"/>
        <charset val="134"/>
      </rPr>
      <t xml:space="preserve">                           </t>
    </r>
    <r>
      <rPr>
        <sz val="11"/>
        <rFont val="宋体"/>
        <family val="3"/>
        <charset val="134"/>
      </rPr>
      <t>（盖单位公章）         法定代表人或其委托代理人</t>
    </r>
    <r>
      <rPr>
        <u/>
        <sz val="11"/>
        <rFont val="宋体"/>
        <family val="3"/>
        <charset val="134"/>
      </rPr>
      <t>：                         （</t>
    </r>
    <r>
      <rPr>
        <sz val="11"/>
        <rFont val="宋体"/>
        <family val="3"/>
        <charset val="134"/>
      </rPr>
      <t xml:space="preserve">签字）
</t>
    </r>
  </si>
  <si>
    <t>第600章  安全设施及预埋管线</t>
  </si>
  <si>
    <t>细目名称、规格</t>
  </si>
  <si>
    <t>护栏安装</t>
  </si>
  <si>
    <t>602-3-a</t>
  </si>
  <si>
    <t>路侧波形梁钢护栏(Gr-A-2E)</t>
  </si>
  <si>
    <t>米</t>
  </si>
  <si>
    <t>依据图纸所示位置、防撞
等级、构造形式代号，按
图示长度以米为单位计量。</t>
  </si>
  <si>
    <t>路侧波形梁钢护栏(Gr-SB-2E)</t>
  </si>
  <si>
    <t>602-3-b</t>
  </si>
  <si>
    <t xml:space="preserve">中央分隔带波形梁钢护栏             </t>
  </si>
  <si>
    <t>602-3-b-1</t>
  </si>
  <si>
    <t>中央分隔带波形梁钢护栏             （Gr-SBm-2E）</t>
  </si>
  <si>
    <t>602-3-b-2</t>
  </si>
  <si>
    <t>中央分隔带波形梁钢护栏             (中央二三波过渡)</t>
  </si>
  <si>
    <t>1.基础施工（成孔、埋入
或预埋套筒或预埋地脚
螺栓等）；
2.波形梁及其匹配件安
装；
3 场地清理，弃方处理；
4.补涂防腐涂装</t>
  </si>
  <si>
    <t>602-3-c</t>
  </si>
  <si>
    <t>波形梁钢护栏端头</t>
  </si>
  <si>
    <t>602-3-c-1</t>
  </si>
  <si>
    <t>波形梁钢护栏端头(上游端头AT1-2圆头式)</t>
  </si>
  <si>
    <t>1.基础施工（成孔、埋入
或预埋套筒或预埋地脚
螺栓等）；
2.波形梁护栏端头及其匹配件安
装；
3 场地清理，弃方处理；
4.补涂防腐涂装</t>
  </si>
  <si>
    <t>602-3-c-2</t>
  </si>
  <si>
    <t>波形梁钢护栏端头(上游端头AT1-1埋入式）</t>
  </si>
  <si>
    <t>602-3-c-3</t>
  </si>
  <si>
    <t>波形梁钢护栏端头(AT2下游端头）</t>
  </si>
  <si>
    <t>602-3-c-4</t>
  </si>
  <si>
    <t>波形梁钢护栏端头(CT中央带端头）</t>
  </si>
  <si>
    <t>602-6</t>
  </si>
  <si>
    <t>拆除护栏</t>
  </si>
  <si>
    <t>依据图纸所示，按拆除的原
有护栏以米为单位计量。</t>
  </si>
  <si>
    <t>602-7</t>
  </si>
  <si>
    <t>个</t>
  </si>
  <si>
    <t>道路交通标线</t>
  </si>
  <si>
    <t>605-5</t>
  </si>
  <si>
    <t>轮廓标</t>
  </si>
  <si>
    <t>合计</t>
  </si>
  <si>
    <t>护栏</t>
  </si>
  <si>
    <t xml:space="preserve">依据图纸所示位置、防撞等级、构造形式代号，按图示长度以米为单位计量。
</t>
  </si>
  <si>
    <t>602-7-1</t>
  </si>
  <si>
    <t xml:space="preserve">依据图纸所示位置、规格型号及尺寸以米为单位计量。
</t>
  </si>
  <si>
    <t xml:space="preserve">1.钢构件制作；2.钢构件防腐处理；3.安装。
</t>
  </si>
  <si>
    <t>602-7-2</t>
  </si>
  <si>
    <t>II分道栏栅</t>
  </si>
  <si>
    <t>602-7-3</t>
  </si>
  <si>
    <t>III分道栏栅</t>
  </si>
  <si>
    <t>道路交通标志</t>
  </si>
  <si>
    <t>604-1</t>
  </si>
  <si>
    <t>单柱式交通标志</t>
  </si>
  <si>
    <t>604-1-1</t>
  </si>
  <si>
    <t>单柱标志三角形</t>
  </si>
  <si>
    <t xml:space="preserve">依据图纸所示位置和断面尺寸，分不同规格的标志板面，按安装就位的标志数量以个为单位计量。
</t>
  </si>
  <si>
    <t>1.基槽开挖；2.基础施工（钢筋与预埋件安装、混凝土浇筑
等）；3.立柱、标志板及各种
匹配件制作与安装；4.清理，弃方处理。</t>
  </si>
  <si>
    <t>604-1-2</t>
  </si>
  <si>
    <t>单柱标志矩形（2.1m*3.36m）</t>
  </si>
  <si>
    <t>604-1-3</t>
  </si>
  <si>
    <t>单柱标志矩形（1.32m*3.36m）</t>
  </si>
  <si>
    <t>604-14</t>
  </si>
  <si>
    <t>警示标志</t>
  </si>
  <si>
    <t>604-14-1</t>
  </si>
  <si>
    <t>雾灯</t>
  </si>
  <si>
    <t>组</t>
  </si>
  <si>
    <t>依据图纸所示位置、安装形式，以组为单位计量。</t>
  </si>
  <si>
    <t>1.附着式雾灯安装；2.现场清理。</t>
  </si>
  <si>
    <t>爆闪警示灯</t>
  </si>
  <si>
    <t xml:space="preserve">依据图纸所示位置及尺寸，安装图纸所示类型及规格支座就位，按图示数量，以个为单位计量
</t>
  </si>
  <si>
    <t xml:space="preserve">1.基槽开挖；2.基础施工（钢筋与预埋件安装、混凝土浇筑
等）；3.立柱和爆闪警示灯安装；4.清理，弃方处理。
</t>
  </si>
  <si>
    <t>605-1</t>
  </si>
  <si>
    <t>热熔型涂料路面标线（热熔标线）</t>
  </si>
  <si>
    <t>依据图纸所示位置和断面尺寸，分不同类型，按图示标线面积以平方米为单位计量。</t>
  </si>
  <si>
    <t xml:space="preserve">依据图纸所示位置及尺寸，按图示数量，以平方米为单位计量。
</t>
  </si>
  <si>
    <t>1.路面清扫；2.测量放样；3.标线；4.初期养护。</t>
  </si>
  <si>
    <t>连续式振鸣带</t>
  </si>
  <si>
    <t>梨温高速</t>
    <phoneticPr fontId="46" type="noConversion"/>
  </si>
  <si>
    <t>昌宁高速南昌连接线</t>
    <phoneticPr fontId="46" type="noConversion"/>
  </si>
  <si>
    <t>东昌高速</t>
    <phoneticPr fontId="46" type="noConversion"/>
  </si>
  <si>
    <t>合计</t>
    <phoneticPr fontId="46" type="noConversion"/>
  </si>
  <si>
    <t>安装金属梁柱式护栏</t>
    <phoneticPr fontId="46" type="noConversion"/>
  </si>
  <si>
    <t>桥梁过渡段</t>
  </si>
  <si>
    <t>处</t>
    <phoneticPr fontId="46" type="noConversion"/>
  </si>
  <si>
    <t>602-6-a</t>
    <phoneticPr fontId="46" type="noConversion"/>
  </si>
  <si>
    <t>602-6-b</t>
    <phoneticPr fontId="46" type="noConversion"/>
  </si>
  <si>
    <t>602-6</t>
    <phoneticPr fontId="46" type="noConversion"/>
  </si>
  <si>
    <t>金属梁柱式护栏</t>
    <phoneticPr fontId="46" type="noConversion"/>
  </si>
  <si>
    <t xml:space="preserve">依据图纸所示位置、构造形式，按图示以处为单位计量。
</t>
    <phoneticPr fontId="46" type="noConversion"/>
  </si>
  <si>
    <t>1.混凝土基座上植筋；2.安装新的金属梁柱式护栏；3、场地清理。</t>
    <phoneticPr fontId="46" type="noConversion"/>
  </si>
  <si>
    <t>1、内套筒接高立柱；2、安装二波板。</t>
    <phoneticPr fontId="46" type="noConversion"/>
  </si>
  <si>
    <t>605-11</t>
    <phoneticPr fontId="46" type="noConversion"/>
  </si>
  <si>
    <t>605-10</t>
    <phoneticPr fontId="46" type="noConversion"/>
  </si>
  <si>
    <t>梨温高速</t>
    <phoneticPr fontId="46" type="noConversion"/>
  </si>
  <si>
    <t>东昌高速</t>
    <phoneticPr fontId="46" type="noConversion"/>
  </si>
  <si>
    <t>昌宁高速南昌连接线</t>
    <phoneticPr fontId="46" type="noConversion"/>
  </si>
  <si>
    <t>I分道栏栅</t>
    <phoneticPr fontId="46" type="noConversion"/>
  </si>
  <si>
    <t>分道栏栅</t>
    <phoneticPr fontId="46" type="noConversion"/>
  </si>
  <si>
    <t>东昌高速</t>
    <phoneticPr fontId="46" type="noConversion"/>
  </si>
  <si>
    <t>梨温高速</t>
    <phoneticPr fontId="46" type="noConversion"/>
  </si>
  <si>
    <t>昌宁高速南昌连接线</t>
    <phoneticPr fontId="46" type="noConversion"/>
  </si>
  <si>
    <t>合计（元）</t>
    <phoneticPr fontId="46" type="noConversion"/>
  </si>
  <si>
    <t>合计</t>
    <phoneticPr fontId="46" type="noConversion"/>
  </si>
  <si>
    <t>第600章  安全设施及预埋管线</t>
    <phoneticPr fontId="46" type="noConversion"/>
  </si>
  <si>
    <t>安全设施及预埋管线</t>
    <phoneticPr fontId="46" type="noConversion"/>
  </si>
  <si>
    <t>临水临崖交安设施改造工程</t>
    <phoneticPr fontId="46" type="noConversion"/>
  </si>
  <si>
    <t>跨线桥桥墩防护工程</t>
    <phoneticPr fontId="46" type="noConversion"/>
  </si>
  <si>
    <t>604-14-2</t>
    <phoneticPr fontId="46" type="noConversion"/>
  </si>
  <si>
    <t>振荡标线</t>
    <phoneticPr fontId="46" type="noConversion"/>
  </si>
  <si>
    <r>
      <t>m</t>
    </r>
    <r>
      <rPr>
        <vertAlign val="superscript"/>
        <sz val="10"/>
        <rFont val="宋体"/>
        <family val="3"/>
        <charset val="134"/>
        <scheme val="minor"/>
      </rPr>
      <t>2</t>
    </r>
  </si>
  <si>
    <t xml:space="preserve">1.承包人按照合同条款约定的保险费率及保费计算方法办理第三者责任险，根据保险公司的保单金额以总额为单位计量；
2.保险期为合同约定的施工期及缺陷责任期
</t>
    <phoneticPr fontId="46" type="noConversion"/>
  </si>
  <si>
    <t>按照投标人须知10.6条、合同条款等落实安全生产和交通维护</t>
    <phoneticPr fontId="46" type="noConversion"/>
  </si>
  <si>
    <t>2.5 响应人在响应报价时，应按工程量清单第100章至第600章合计金额的3%以“不可预见费”的名称列入响应报价汇总表中。</t>
    <phoneticPr fontId="46" type="noConversion"/>
  </si>
  <si>
    <t>602-3-d</t>
    <phoneticPr fontId="46" type="noConversion"/>
  </si>
  <si>
    <t>拆除二波护栏</t>
    <phoneticPr fontId="46" type="noConversion"/>
  </si>
  <si>
    <t>依据图纸所示，按拆除的原有二波护栏以米为单位计量。</t>
    <phoneticPr fontId="46" type="noConversion"/>
  </si>
  <si>
    <t>1.拆除原有二波护栏；2.清理现场；3.将拆除的二波护栏运送至指定地点；4、拆除的护栏产权归发包人。</t>
    <phoneticPr fontId="46" type="noConversion"/>
  </si>
  <si>
    <t>1.拆除原有护栏，立柱等；2.清理现场；3.将拆除的护栏、立柱及配件运送至指定地点。</t>
    <phoneticPr fontId="46" type="noConversion"/>
  </si>
  <si>
    <t>依据图纸所示位置，分不同
类型，按图示轮廓标数量以
个为单位计量。</t>
    <phoneticPr fontId="46" type="noConversion"/>
  </si>
  <si>
    <t>1.基础施工及连接件设置；
2.轮廓标安装；
3.发光型轮廓标调试。</t>
    <phoneticPr fontId="46" type="noConversion"/>
  </si>
  <si>
    <t>605-6</t>
    <phoneticPr fontId="46" type="noConversion"/>
  </si>
  <si>
    <t>立面标记</t>
    <phoneticPr fontId="46" type="noConversion"/>
  </si>
  <si>
    <t>平方米</t>
    <phoneticPr fontId="46" type="noConversion"/>
  </si>
  <si>
    <t>依据图纸所示位置，按图示
立面标记以平方米为单位计量。</t>
    <phoneticPr fontId="46" type="noConversion"/>
  </si>
  <si>
    <t>表面清理，刮（喷)涂</t>
    <phoneticPr fontId="46" type="noConversion"/>
  </si>
  <si>
    <t>警示桩</t>
    <phoneticPr fontId="46" type="noConversion"/>
  </si>
  <si>
    <t>个</t>
    <phoneticPr fontId="46" type="noConversion"/>
  </si>
  <si>
    <t>依据图纸所示位置、尺寸一级规格等级，以个为单位计量。</t>
    <phoneticPr fontId="46" type="noConversion"/>
  </si>
  <si>
    <t xml:space="preserve">1.混凝土预制；2.基础施工；3.贴反光膜；4.清理现场。
</t>
    <phoneticPr fontId="46" type="noConversion"/>
  </si>
  <si>
    <t xml:space="preserve">1.路面清扫；2.刮涂底油，涂料加热溶解，喷（刮）标线，撒布玻璃珠（反光标线），初期养护。
</t>
    <phoneticPr fontId="46" type="noConversion"/>
  </si>
  <si>
    <t>1.基础施工（成孔、埋入或预埋套筒或预埋地脚螺栓等）；2.波形梁护栏及其匹配件安装；3.场地清理，弃方处理；4.补涂防腐涂装。</t>
    <phoneticPr fontId="46" type="noConversion"/>
  </si>
  <si>
    <t>安装三波护栏</t>
    <phoneticPr fontId="46" type="noConversion"/>
  </si>
  <si>
    <t>1.基础施工（成孔、埋入
或预埋套筒或预埋地脚
螺栓等）；
2.波形梁钢护栏及其匹配件安
装；
3.场地清理，弃方处理；
4.补涂防腐涂装</t>
    <phoneticPr fontId="46" type="noConversion"/>
  </si>
  <si>
    <t>1.基础施工（成孔、埋入
或预埋套筒或预埋地脚
螺栓等）；
2.波形梁钢护栏端头及其匹配件安
装；
3 场地清理，弃方处理；
4.补涂防腐涂装</t>
    <phoneticPr fontId="46" type="noConversion"/>
  </si>
  <si>
    <t>1.4工程量清单第100章和第600章是按照《公路工程标准施工招标文件（2018年版）》第七章技术规范的相应章次编码的，因此，工程量清单中第100章和第600章工程子目的范围与计量等应与《公路工程标准施工招标文件（2018年版）》第七章技术规范相应章节的范围、计量与支付条款及采购需求、施工图结合起来理解或解释。</t>
    <phoneticPr fontId="46" type="noConversion"/>
  </si>
  <si>
    <t>1.5 对作业和材料的一般说明或规定，未重复写入工程量清单内，在给工程量清单各子目标价前，应参阅第七章“技术规范”的有关内容。</t>
    <phoneticPr fontId="46" type="noConversion"/>
  </si>
  <si>
    <t>江西省高速集团南昌东管理中心2019年跨线桥桥墩防护工程和临水临崖路段交安设施改造专项工程响应报价汇总表</t>
    <phoneticPr fontId="46" type="noConversion"/>
  </si>
  <si>
    <t>江西省高速集团南昌东管理中心2019年跨线桥桥墩防护工程和临水临崖路段交安设施改造专项工程</t>
    <phoneticPr fontId="46" type="noConversion"/>
  </si>
  <si>
    <t>——南昌东管理中心2019年跨线桥桥墩防护工程工程量清单</t>
    <phoneticPr fontId="46" type="noConversion"/>
  </si>
  <si>
    <t>江西省高速集团南昌东管理中心2019年跨线桥桥墩防护工程和临水临崖路段交安设施改造专项工程</t>
    <phoneticPr fontId="46" type="noConversion"/>
  </si>
  <si>
    <t>——南昌东管理中心2019年临水临崖路段交安设施改造专项工程工程量清单</t>
    <phoneticPr fontId="46" type="noConversion"/>
  </si>
  <si>
    <t>4.2工程量固化清单以补遗书形式发布在江西省高速集团南昌东管理中心网站（http://www.jxgsdgzx.com/）通告栏及江西省公共资源交易网（http://www.jxsggzy.cn/web/），请响应人下载填报。</t>
    <phoneticPr fontId="46" type="noConversion"/>
  </si>
  <si>
    <t>2.9在工程量清单中标明的不可预见费，除合同另有规定外，应由监理人按合同条款第15.6条的规定，结合工程具体情况，报经发包人批准后指令全部或部分地使用，或者根本不予动用。</t>
    <phoneticPr fontId="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</si>
</sst>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 ;[Red]\-0.00\ "/>
    <numFmt numFmtId="177" formatCode="0.00_);[Red]\(0.00\)"/>
    <numFmt numFmtId="178" formatCode="#0.00"/>
    <numFmt numFmtId="179" formatCode="0.00_ "/>
    <numFmt numFmtId="180" formatCode="0_);[Red]\(0\)"/>
    <numFmt numFmtId="181" formatCode="0_ "/>
  </numFmts>
  <fonts count="57">
    <font>
      <sz val="12"/>
      <name val="smartSimSun"/>
      <charset val="134"/>
    </font>
    <font>
      <b/>
      <sz val="10"/>
      <name val="仿宋_GB2312"/>
      <charset val="134"/>
    </font>
    <font>
      <sz val="10"/>
      <name val="仿宋_GB2312"/>
      <charset val="134"/>
    </font>
    <font>
      <sz val="14"/>
      <name val="方正小标宋简体"/>
      <charset val="134"/>
    </font>
    <font>
      <sz val="12"/>
      <name val="宋体"/>
      <family val="3"/>
      <charset val="134"/>
      <scheme val="minor"/>
    </font>
    <font>
      <b/>
      <sz val="12"/>
      <name val="方正仿宋简体"/>
      <charset val="134"/>
    </font>
    <font>
      <sz val="11"/>
      <name val="宋体"/>
      <family val="3"/>
      <charset val="134"/>
      <scheme val="minor"/>
    </font>
    <font>
      <b/>
      <sz val="10"/>
      <name val="宋体"/>
      <family val="3"/>
      <charset val="134"/>
      <scheme val="minor"/>
    </font>
    <font>
      <b/>
      <sz val="11"/>
      <name val="宋体"/>
      <family val="3"/>
      <charset val="134"/>
      <scheme val="minor"/>
    </font>
    <font>
      <sz val="10"/>
      <name val="宋体"/>
      <family val="3"/>
      <charset val="134"/>
      <scheme val="minor"/>
    </font>
    <font>
      <sz val="11"/>
      <name val="宋体"/>
      <family val="3"/>
      <charset val="134"/>
    </font>
    <font>
      <b/>
      <sz val="10"/>
      <name val="Arial"/>
      <family val="2"/>
    </font>
    <font>
      <sz val="8"/>
      <name val="Arial"/>
      <family val="2"/>
    </font>
    <font>
      <sz val="8"/>
      <name val="Arial Unicode MS"/>
      <family val="2"/>
      <charset val="134"/>
    </font>
    <font>
      <sz val="11"/>
      <color theme="1"/>
      <name val="宋体"/>
      <family val="3"/>
      <charset val="134"/>
      <scheme val="minor"/>
    </font>
    <font>
      <sz val="10"/>
      <name val="宋体"/>
      <family val="3"/>
      <charset val="134"/>
    </font>
    <font>
      <b/>
      <sz val="10"/>
      <name val="宋体"/>
      <family val="3"/>
      <charset val="134"/>
    </font>
    <font>
      <sz val="14"/>
      <name val="黑体"/>
      <family val="3"/>
      <charset val="134"/>
    </font>
    <font>
      <sz val="12"/>
      <name val="宋体"/>
      <family val="3"/>
      <charset val="134"/>
    </font>
    <font>
      <sz val="10.5"/>
      <name val="Times New Roman"/>
      <family val="1"/>
    </font>
    <font>
      <sz val="10.5"/>
      <name val="宋体"/>
      <family val="3"/>
      <charset val="134"/>
    </font>
    <font>
      <b/>
      <sz val="12"/>
      <name val="宋体"/>
      <family val="3"/>
      <charset val="134"/>
    </font>
    <font>
      <b/>
      <sz val="16"/>
      <name val="宋体"/>
      <family val="3"/>
      <charset val="134"/>
    </font>
    <font>
      <b/>
      <sz val="10.5"/>
      <name val="宋体"/>
      <family val="3"/>
      <charset val="134"/>
    </font>
    <font>
      <b/>
      <sz val="11"/>
      <color indexed="52"/>
      <name val="宋体"/>
      <family val="3"/>
      <charset val="134"/>
    </font>
    <font>
      <b/>
      <sz val="18"/>
      <color indexed="56"/>
      <name val="宋体"/>
      <family val="3"/>
      <charset val="134"/>
    </font>
    <font>
      <sz val="11"/>
      <color indexed="8"/>
      <name val="宋体"/>
      <family val="3"/>
      <charset val="134"/>
    </font>
    <font>
      <sz val="11"/>
      <color theme="1"/>
      <name val="等线"/>
      <charset val="134"/>
    </font>
    <font>
      <b/>
      <sz val="15"/>
      <color indexed="56"/>
      <name val="宋体"/>
      <family val="3"/>
      <charset val="134"/>
    </font>
    <font>
      <b/>
      <sz val="11"/>
      <color indexed="63"/>
      <name val="宋体"/>
      <family val="3"/>
      <charset val="134"/>
    </font>
    <font>
      <sz val="11"/>
      <color indexed="60"/>
      <name val="宋体"/>
      <family val="3"/>
      <charset val="134"/>
    </font>
    <font>
      <b/>
      <sz val="13"/>
      <color indexed="56"/>
      <name val="宋体"/>
      <family val="3"/>
      <charset val="134"/>
    </font>
    <font>
      <b/>
      <sz val="11"/>
      <color indexed="56"/>
      <name val="宋体"/>
      <family val="3"/>
      <charset val="134"/>
    </font>
    <font>
      <sz val="12"/>
      <color indexed="0"/>
      <name val="宋体"/>
      <family val="3"/>
      <charset val="134"/>
    </font>
    <font>
      <sz val="11"/>
      <color indexed="20"/>
      <name val="宋体"/>
      <family val="3"/>
      <charset val="134"/>
    </font>
    <font>
      <sz val="11"/>
      <color indexed="10"/>
      <name val="宋体"/>
      <family val="3"/>
      <charset val="134"/>
    </font>
    <font>
      <sz val="10"/>
      <name val="Arial"/>
      <family val="2"/>
    </font>
    <font>
      <sz val="12"/>
      <color rgb="FF000000"/>
      <name val="宋体"/>
      <family val="3"/>
      <charset val="134"/>
    </font>
    <font>
      <sz val="11"/>
      <color indexed="17"/>
      <name val="宋体"/>
      <family val="3"/>
      <charset val="134"/>
    </font>
    <font>
      <sz val="11"/>
      <color indexed="52"/>
      <name val="宋体"/>
      <family val="3"/>
      <charset val="134"/>
    </font>
    <font>
      <i/>
      <sz val="11"/>
      <color indexed="23"/>
      <name val="宋体"/>
      <family val="3"/>
      <charset val="134"/>
    </font>
    <font>
      <sz val="11"/>
      <color indexed="62"/>
      <name val="宋体"/>
      <family val="3"/>
      <charset val="134"/>
    </font>
    <font>
      <sz val="12"/>
      <color indexed="8"/>
      <name val="宋体"/>
      <family val="3"/>
      <charset val="134"/>
    </font>
    <font>
      <b/>
      <sz val="11"/>
      <color indexed="8"/>
      <name val="宋体"/>
      <family val="3"/>
      <charset val="134"/>
    </font>
    <font>
      <b/>
      <sz val="11"/>
      <color indexed="9"/>
      <name val="宋体"/>
      <family val="3"/>
      <charset val="134"/>
    </font>
    <font>
      <u/>
      <sz val="11"/>
      <name val="宋体"/>
      <family val="3"/>
      <charset val="134"/>
    </font>
    <font>
      <sz val="9"/>
      <name val="smartSimSun"/>
      <charset val="134"/>
    </font>
    <font>
      <b/>
      <sz val="10"/>
      <name val="方正仿宋简体"/>
      <charset val="134"/>
    </font>
    <font>
      <sz val="10"/>
      <name val="smartSimSun"/>
      <charset val="134"/>
    </font>
    <font>
      <sz val="10"/>
      <color theme="1"/>
      <name val="宋体"/>
      <family val="3"/>
      <charset val="134"/>
      <scheme val="minor"/>
    </font>
    <font>
      <sz val="10"/>
      <color rgb="FFFF0000"/>
      <name val="宋体"/>
      <family val="3"/>
      <charset val="134"/>
      <scheme val="minor"/>
    </font>
    <font>
      <sz val="10"/>
      <name val="方正仿宋简体"/>
      <charset val="134"/>
    </font>
    <font>
      <sz val="10"/>
      <color indexed="8"/>
      <name val="宋体"/>
      <family val="3"/>
      <charset val="134"/>
      <scheme val="minor"/>
    </font>
    <font>
      <sz val="10"/>
      <color indexed="8"/>
      <name val="方正仿宋简体"/>
      <charset val="134"/>
    </font>
    <font>
      <b/>
      <sz val="10"/>
      <color indexed="8"/>
      <name val="方正仿宋简体"/>
      <charset val="134"/>
    </font>
    <font>
      <vertAlign val="superscript"/>
      <sz val="10"/>
      <name val="宋体"/>
      <family val="3"/>
      <charset val="134"/>
      <scheme val="minor"/>
    </font>
    <font>
      <sz val="9"/>
      <color theme="1"/>
      <name val="宋体"/>
      <family val="3"/>
      <charset val="134"/>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55"/>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60">
    <xf numFmtId="0" fontId="0" fillId="0" borderId="0">
      <alignment horizontal="center" vertical="center"/>
    </xf>
    <xf numFmtId="0" fontId="24" fillId="4" borderId="5" applyNumberFormat="0" applyAlignment="0" applyProtection="0">
      <alignment vertical="center"/>
    </xf>
    <xf numFmtId="0" fontId="25" fillId="0" borderId="0" applyNumberFormat="0" applyFill="0" applyBorder="0" applyAlignment="0" applyProtection="0">
      <alignment vertical="center"/>
    </xf>
    <xf numFmtId="0" fontId="18" fillId="0" borderId="0">
      <alignment vertical="center"/>
    </xf>
    <xf numFmtId="9" fontId="26" fillId="0" borderId="0" applyFont="0" applyFill="0" applyBorder="0" applyAlignment="0" applyProtection="0">
      <alignment vertical="center"/>
    </xf>
    <xf numFmtId="0" fontId="18" fillId="0" borderId="0"/>
    <xf numFmtId="0" fontId="14" fillId="0" borderId="0">
      <alignment vertical="center"/>
    </xf>
    <xf numFmtId="0" fontId="27" fillId="0" borderId="0"/>
    <xf numFmtId="0" fontId="28" fillId="0" borderId="6" applyNumberFormat="0" applyFill="0" applyAlignment="0" applyProtection="0">
      <alignment vertical="center"/>
    </xf>
    <xf numFmtId="0" fontId="29" fillId="4" borderId="7" applyNumberFormat="0" applyAlignment="0" applyProtection="0">
      <alignment vertical="center"/>
    </xf>
    <xf numFmtId="0" fontId="30" fillId="5" borderId="0" applyNumberFormat="0" applyBorder="0" applyAlignment="0" applyProtection="0">
      <alignment vertical="center"/>
    </xf>
    <xf numFmtId="0" fontId="18" fillId="0" borderId="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0" borderId="0" applyNumberFormat="0" applyFont="0" applyFill="0" applyBorder="0" applyAlignment="0" applyProtection="0">
      <alignment vertical="top"/>
      <protection locked="0"/>
    </xf>
    <xf numFmtId="0" fontId="32" fillId="0" borderId="0" applyNumberFormat="0" applyFill="0" applyBorder="0" applyAlignment="0" applyProtection="0">
      <alignment vertical="center"/>
    </xf>
    <xf numFmtId="0" fontId="34" fillId="6" borderId="0" applyNumberFormat="0" applyBorder="0" applyAlignment="0" applyProtection="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top"/>
      <protection locked="0"/>
    </xf>
    <xf numFmtId="0" fontId="37" fillId="0" borderId="0">
      <alignment vertical="center"/>
    </xf>
    <xf numFmtId="0" fontId="18" fillId="0" borderId="0">
      <alignment vertical="center"/>
    </xf>
    <xf numFmtId="0" fontId="18" fillId="0" borderId="0">
      <alignment vertical="center"/>
    </xf>
    <xf numFmtId="0" fontId="33" fillId="0" borderId="0" applyNumberFormat="0" applyFont="0" applyFill="0" applyBorder="0" applyAlignment="0" applyProtection="0">
      <alignment vertical="top"/>
      <protection locked="0"/>
    </xf>
    <xf numFmtId="0" fontId="18" fillId="0" borderId="0">
      <alignment vertical="center"/>
    </xf>
    <xf numFmtId="0" fontId="18" fillId="0" borderId="0"/>
    <xf numFmtId="0" fontId="18" fillId="0" borderId="0">
      <alignment vertical="center"/>
    </xf>
    <xf numFmtId="0" fontId="14" fillId="0" borderId="0">
      <alignment vertical="center"/>
    </xf>
    <xf numFmtId="0" fontId="26" fillId="0" borderId="0">
      <alignment vertical="center"/>
    </xf>
    <xf numFmtId="0" fontId="14" fillId="0" borderId="0">
      <alignment vertical="center"/>
    </xf>
    <xf numFmtId="0" fontId="26" fillId="0" borderId="0">
      <alignment vertical="center"/>
    </xf>
    <xf numFmtId="0" fontId="26" fillId="0" borderId="0">
      <alignment vertical="center"/>
    </xf>
    <xf numFmtId="0" fontId="42" fillId="0" borderId="0">
      <alignment vertical="center"/>
    </xf>
    <xf numFmtId="0" fontId="18" fillId="0" borderId="0"/>
    <xf numFmtId="0" fontId="14" fillId="0" borderId="0">
      <alignment vertical="center"/>
    </xf>
    <xf numFmtId="0" fontId="18" fillId="0" borderId="0">
      <alignment vertical="center"/>
    </xf>
    <xf numFmtId="0" fontId="18" fillId="0" borderId="0"/>
    <xf numFmtId="0" fontId="18" fillId="0" borderId="0">
      <alignment vertical="center"/>
    </xf>
    <xf numFmtId="0" fontId="14" fillId="0" borderId="0">
      <alignment vertical="center"/>
    </xf>
    <xf numFmtId="0" fontId="18" fillId="0" borderId="0">
      <alignment vertical="center"/>
    </xf>
    <xf numFmtId="0" fontId="14" fillId="0" borderId="0"/>
    <xf numFmtId="0" fontId="18" fillId="0" borderId="0">
      <alignment vertical="center"/>
    </xf>
    <xf numFmtId="0" fontId="26" fillId="0" borderId="0"/>
    <xf numFmtId="0" fontId="18" fillId="0" borderId="0">
      <alignment vertical="center"/>
    </xf>
    <xf numFmtId="0" fontId="26" fillId="0" borderId="0">
      <alignment vertical="center"/>
    </xf>
    <xf numFmtId="0" fontId="26" fillId="0" borderId="0"/>
    <xf numFmtId="0" fontId="26" fillId="0" borderId="0"/>
    <xf numFmtId="0" fontId="26" fillId="0" borderId="0"/>
    <xf numFmtId="0" fontId="18" fillId="0" borderId="0">
      <alignment vertical="center"/>
    </xf>
    <xf numFmtId="0" fontId="26" fillId="0" borderId="0"/>
    <xf numFmtId="0" fontId="38" fillId="8" borderId="0" applyNumberFormat="0" applyBorder="0" applyAlignment="0" applyProtection="0">
      <alignment vertical="center"/>
    </xf>
    <xf numFmtId="0" fontId="43" fillId="0" borderId="12" applyNumberFormat="0" applyFill="0" applyAlignment="0" applyProtection="0">
      <alignment vertical="center"/>
    </xf>
    <xf numFmtId="0" fontId="44" fillId="10" borderId="13" applyNumberFormat="0" applyAlignment="0" applyProtection="0">
      <alignment vertical="center"/>
    </xf>
    <xf numFmtId="0" fontId="4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9" fillId="0" borderId="11" applyNumberFormat="0" applyFill="0" applyAlignment="0" applyProtection="0">
      <alignment vertical="center"/>
    </xf>
    <xf numFmtId="0" fontId="34" fillId="6" borderId="0" applyNumberFormat="0" applyBorder="0" applyProtection="0">
      <alignment vertical="center"/>
    </xf>
    <xf numFmtId="0" fontId="41" fillId="9" borderId="5" applyNumberFormat="0" applyAlignment="0" applyProtection="0">
      <alignment vertical="center"/>
    </xf>
    <xf numFmtId="0" fontId="18" fillId="7" borderId="10" applyNumberFormat="0" applyFont="0" applyAlignment="0" applyProtection="0">
      <alignment vertical="center"/>
    </xf>
    <xf numFmtId="178" fontId="36" fillId="0" borderId="0" applyFont="0" applyFill="0" applyBorder="0" applyAlignment="0" applyProtection="0"/>
  </cellStyleXfs>
  <cellXfs count="167">
    <xf numFmtId="0" fontId="0" fillId="0" borderId="0" xfId="0">
      <alignment horizontal="center" vertical="center"/>
    </xf>
    <xf numFmtId="0" fontId="1" fillId="0" borderId="0" xfId="0" applyFont="1" applyFill="1" applyAlignment="1" applyProtection="1">
      <alignment vertical="center"/>
    </xf>
    <xf numFmtId="0" fontId="2" fillId="0" borderId="0" xfId="0" applyFont="1" applyFill="1" applyAlignment="1" applyProtection="1">
      <alignment vertical="center"/>
    </xf>
    <xf numFmtId="0" fontId="2" fillId="2" borderId="0" xfId="0" applyFont="1" applyFill="1" applyAlignment="1" applyProtection="1">
      <alignment vertical="center"/>
    </xf>
    <xf numFmtId="0" fontId="2" fillId="0" borderId="0" xfId="0" applyFont="1" applyFill="1" applyAlignment="1" applyProtection="1">
      <alignment horizontal="center" vertical="center"/>
    </xf>
    <xf numFmtId="177" fontId="2" fillId="0" borderId="0" xfId="0" applyNumberFormat="1" applyFont="1" applyFill="1" applyAlignment="1" applyProtection="1">
      <alignment horizontal="center" vertical="center"/>
    </xf>
    <xf numFmtId="177" fontId="2" fillId="0" borderId="0" xfId="0" applyNumberFormat="1" applyFont="1" applyFill="1" applyAlignment="1" applyProtection="1">
      <alignment vertical="center"/>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178" fontId="5" fillId="0" borderId="1" xfId="0" applyNumberFormat="1" applyFont="1" applyFill="1" applyBorder="1" applyAlignment="1" applyProtection="1">
      <alignment horizontal="center" vertical="center" wrapText="1" shrinkToFit="1"/>
    </xf>
    <xf numFmtId="177" fontId="5" fillId="0" borderId="1" xfId="0" applyNumberFormat="1" applyFont="1" applyFill="1" applyBorder="1" applyAlignment="1" applyProtection="1">
      <alignment horizontal="center" vertical="center" wrapText="1" shrinkToFit="1"/>
    </xf>
    <xf numFmtId="0" fontId="7" fillId="0" borderId="1" xfId="0" applyFont="1" applyFill="1" applyBorder="1" applyAlignment="1" applyProtection="1">
      <alignment horizontal="center" vertical="center" wrapText="1" shrinkToFit="1"/>
    </xf>
    <xf numFmtId="0" fontId="7" fillId="2"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1" fillId="0" borderId="0" xfId="0" applyFont="1" applyAlignment="1" applyProtection="1">
      <alignment wrapText="1"/>
    </xf>
    <xf numFmtId="0" fontId="12" fillId="0" borderId="0" xfId="0" applyFont="1" applyAlignment="1" applyProtection="1"/>
    <xf numFmtId="178" fontId="13" fillId="0" borderId="0" xfId="0" applyNumberFormat="1" applyFont="1" applyAlignment="1" applyProtection="1">
      <alignment horizontal="center" vertical="center" shrinkToFit="1"/>
    </xf>
    <xf numFmtId="177" fontId="13" fillId="0" borderId="0" xfId="0" applyNumberFormat="1" applyFont="1" applyAlignment="1" applyProtection="1">
      <alignment horizontal="center" vertical="center" shrinkToFit="1"/>
    </xf>
    <xf numFmtId="0" fontId="12" fillId="0" borderId="0" xfId="0" applyFont="1" applyAlignment="1" applyProtection="1">
      <alignment shrinkToFit="1"/>
    </xf>
    <xf numFmtId="0" fontId="0" fillId="0" borderId="0" xfId="0" applyFont="1" applyAlignment="1" applyProtection="1"/>
    <xf numFmtId="0" fontId="5" fillId="0" borderId="1" xfId="0" applyFont="1" applyFill="1" applyBorder="1" applyAlignment="1" applyProtection="1">
      <alignment horizontal="center" vertical="center" wrapText="1"/>
    </xf>
    <xf numFmtId="0" fontId="0" fillId="0" borderId="0" xfId="0" applyFont="1" applyFill="1" applyAlignment="1" applyProtection="1"/>
    <xf numFmtId="176" fontId="5" fillId="0" borderId="1" xfId="0" applyNumberFormat="1" applyFont="1" applyFill="1" applyBorder="1" applyAlignment="1" applyProtection="1">
      <alignment horizontal="center" vertical="center" wrapText="1" shrinkToFit="1"/>
    </xf>
    <xf numFmtId="0" fontId="15" fillId="0" borderId="0" xfId="0" applyFont="1" applyFill="1" applyAlignment="1" applyProtection="1">
      <alignment horizontal="center" vertical="center" wrapText="1"/>
    </xf>
    <xf numFmtId="0" fontId="15" fillId="0" borderId="0" xfId="0" applyFont="1" applyFill="1" applyAlignment="1" applyProtection="1">
      <alignment wrapText="1"/>
    </xf>
    <xf numFmtId="0" fontId="16" fillId="0" borderId="0" xfId="0" applyFont="1" applyFill="1" applyAlignment="1" applyProtection="1">
      <alignment vertical="center"/>
    </xf>
    <xf numFmtId="0" fontId="15" fillId="0" borderId="1" xfId="0" applyFont="1" applyFill="1" applyBorder="1" applyAlignment="1" applyProtection="1">
      <alignment horizontal="center" vertical="center" wrapText="1" shrinkToFit="1"/>
    </xf>
    <xf numFmtId="0" fontId="16" fillId="0" borderId="1" xfId="0" applyFont="1" applyFill="1" applyBorder="1" applyAlignment="1" applyProtection="1">
      <alignment horizontal="center" vertical="center" wrapText="1" shrinkToFit="1"/>
    </xf>
    <xf numFmtId="0" fontId="16" fillId="2"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176" fontId="16" fillId="0" borderId="1" xfId="0" applyNumberFormat="1" applyFont="1" applyFill="1" applyBorder="1" applyAlignment="1" applyProtection="1">
      <alignment horizontal="center" vertical="center" wrapText="1"/>
    </xf>
    <xf numFmtId="177" fontId="16" fillId="0" borderId="1" xfId="0" applyNumberFormat="1" applyFont="1" applyFill="1" applyBorder="1" applyAlignment="1" applyProtection="1">
      <alignment horizontal="center" vertical="center" wrapText="1" shrinkToFit="1"/>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xf>
    <xf numFmtId="179" fontId="15" fillId="2" borderId="1" xfId="0" applyNumberFormat="1"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179" fontId="16" fillId="0" borderId="1" xfId="0" applyNumberFormat="1" applyFont="1" applyFill="1" applyBorder="1" applyAlignment="1" applyProtection="1">
      <alignment horizontal="center" vertical="center" wrapText="1"/>
    </xf>
    <xf numFmtId="0" fontId="19" fillId="0" borderId="0" xfId="11" applyFont="1" applyAlignment="1">
      <alignment horizontal="left"/>
    </xf>
    <xf numFmtId="0" fontId="19" fillId="0" borderId="0" xfId="11" applyFont="1" applyAlignment="1">
      <alignment horizontal="center"/>
    </xf>
    <xf numFmtId="0" fontId="4" fillId="0" borderId="1" xfId="0" applyFont="1" applyFill="1" applyBorder="1" applyAlignment="1" applyProtection="1">
      <alignment horizontal="center" vertical="center" wrapText="1"/>
    </xf>
    <xf numFmtId="0" fontId="10" fillId="0" borderId="0" xfId="5" applyFont="1" applyAlignment="1" applyProtection="1">
      <alignment horizontal="left" vertical="center" wrapText="1"/>
      <protection locked="0"/>
    </xf>
    <xf numFmtId="0" fontId="0" fillId="0" borderId="0" xfId="0" applyProtection="1">
      <alignment horizontal="center" vertical="center"/>
      <protection locked="0"/>
    </xf>
    <xf numFmtId="0" fontId="21" fillId="0" borderId="0" xfId="0" applyFont="1" applyAlignment="1" applyProtection="1">
      <alignment horizontal="justify" vertical="center"/>
    </xf>
    <xf numFmtId="0" fontId="20" fillId="0" borderId="0" xfId="0" applyFont="1" applyAlignment="1" applyProtection="1">
      <alignment horizontal="justify" vertical="center"/>
    </xf>
    <xf numFmtId="0" fontId="22" fillId="0" borderId="0" xfId="0" applyFont="1" applyAlignment="1" applyProtection="1">
      <alignment horizontal="justify" vertical="center"/>
      <protection locked="0"/>
    </xf>
    <xf numFmtId="0" fontId="23" fillId="0" borderId="0" xfId="0" applyFont="1" applyAlignment="1" applyProtection="1">
      <alignment horizontal="justify" vertical="center"/>
      <protection locked="0"/>
    </xf>
    <xf numFmtId="0" fontId="4" fillId="0" borderId="1" xfId="0" applyFont="1" applyFill="1" applyBorder="1" applyAlignment="1" applyProtection="1">
      <alignment horizontal="center" vertical="center" wrapText="1"/>
    </xf>
    <xf numFmtId="0" fontId="10" fillId="0" borderId="0" xfId="5" applyFont="1" applyBorder="1" applyAlignment="1" applyProtection="1">
      <alignment horizontal="left" vertical="center" wrapText="1"/>
      <protection locked="0"/>
    </xf>
    <xf numFmtId="0" fontId="20" fillId="0" borderId="1" xfId="11" applyFont="1" applyBorder="1" applyAlignment="1">
      <alignment horizontal="center" vertical="center"/>
    </xf>
    <xf numFmtId="0" fontId="3" fillId="0" borderId="0"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shrinkToFit="1"/>
    </xf>
    <xf numFmtId="0" fontId="9" fillId="0" borderId="1" xfId="0" applyFont="1" applyFill="1" applyBorder="1" applyAlignment="1" applyProtection="1">
      <alignment horizontal="center" shrinkToFit="1"/>
    </xf>
    <xf numFmtId="0" fontId="36" fillId="0" borderId="0" xfId="0" applyFont="1" applyFill="1" applyAlignment="1" applyProtection="1"/>
    <xf numFmtId="0" fontId="48" fillId="0" borderId="0" xfId="0" applyFont="1" applyAlignment="1" applyProtection="1"/>
    <xf numFmtId="0" fontId="49" fillId="0" borderId="1" xfId="0" applyFont="1" applyFill="1" applyBorder="1" applyAlignment="1" applyProtection="1">
      <alignment horizontal="center" vertical="center" wrapText="1"/>
    </xf>
    <xf numFmtId="49" fontId="49" fillId="0" borderId="1" xfId="0" applyNumberFormat="1" applyFont="1" applyFill="1" applyBorder="1" applyAlignment="1" applyProtection="1">
      <alignment horizontal="center" vertical="center" shrinkToFit="1"/>
    </xf>
    <xf numFmtId="0" fontId="49" fillId="0" borderId="1"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shrinkToFit="1"/>
    </xf>
    <xf numFmtId="180" fontId="49" fillId="0" borderId="1" xfId="0" applyNumberFormat="1" applyFont="1" applyFill="1" applyBorder="1" applyAlignment="1" applyProtection="1">
      <alignment horizontal="center" vertical="center" shrinkToFit="1"/>
    </xf>
    <xf numFmtId="0" fontId="50" fillId="0" borderId="1" xfId="0" applyFont="1" applyFill="1" applyBorder="1" applyAlignment="1" applyProtection="1">
      <alignment horizontal="center" vertical="center" shrinkToFit="1"/>
    </xf>
    <xf numFmtId="176" fontId="51" fillId="0" borderId="0" xfId="0" applyNumberFormat="1"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shrinkToFit="1"/>
    </xf>
    <xf numFmtId="177" fontId="9" fillId="0" borderId="1" xfId="0" applyNumberFormat="1"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wrapText="1" shrinkToFit="1"/>
    </xf>
    <xf numFmtId="181" fontId="52" fillId="0" borderId="1" xfId="28" applyNumberFormat="1" applyFont="1" applyBorder="1" applyAlignment="1">
      <alignment horizontal="center" vertical="center" wrapText="1"/>
    </xf>
    <xf numFmtId="177" fontId="9" fillId="0" borderId="1" xfId="0" applyNumberFormat="1" applyFont="1" applyFill="1" applyBorder="1" applyAlignment="1" applyProtection="1">
      <alignment horizontal="center" vertical="center" wrapText="1" shrinkToFit="1"/>
    </xf>
    <xf numFmtId="0" fontId="11"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49" fontId="47" fillId="0" borderId="1" xfId="0" applyNumberFormat="1" applyFont="1" applyFill="1" applyBorder="1" applyAlignment="1" applyProtection="1">
      <alignment horizontal="center" vertical="center" shrinkToFit="1"/>
    </xf>
    <xf numFmtId="177" fontId="47" fillId="0" borderId="1" xfId="0" applyNumberFormat="1" applyFont="1" applyFill="1" applyBorder="1" applyAlignment="1" applyProtection="1">
      <alignment horizontal="center" vertical="center" shrinkToFit="1"/>
    </xf>
    <xf numFmtId="180" fontId="47" fillId="0" borderId="1" xfId="0" applyNumberFormat="1" applyFont="1" applyFill="1" applyBorder="1" applyAlignment="1" applyProtection="1">
      <alignment horizontal="center" vertical="center" shrinkToFit="1"/>
    </xf>
    <xf numFmtId="0" fontId="36" fillId="0" borderId="1" xfId="0" applyFont="1" applyFill="1" applyBorder="1" applyAlignment="1" applyProtection="1">
      <alignment horizontal="center" vertical="center" shrinkToFit="1"/>
    </xf>
    <xf numFmtId="180" fontId="9" fillId="0" borderId="1" xfId="0" applyNumberFormat="1" applyFont="1" applyFill="1" applyBorder="1" applyAlignment="1" applyProtection="1">
      <alignment horizontal="center" vertical="center" shrinkToFit="1"/>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vertical="center" wrapText="1"/>
    </xf>
    <xf numFmtId="179" fontId="9"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shrinkToFit="1"/>
    </xf>
    <xf numFmtId="0" fontId="48" fillId="0" borderId="0" xfId="0" applyFont="1" applyFill="1" applyAlignment="1" applyProtection="1">
      <alignment wrapText="1"/>
    </xf>
    <xf numFmtId="0" fontId="48" fillId="0" borderId="0" xfId="0" applyFont="1" applyFill="1" applyAlignment="1" applyProtection="1">
      <alignment horizontal="center" vertical="center" wrapText="1"/>
    </xf>
    <xf numFmtId="0" fontId="9" fillId="0" borderId="2" xfId="0" applyFont="1" applyFill="1" applyBorder="1" applyAlignment="1" applyProtection="1">
      <alignment horizontal="left" vertical="center" wrapText="1"/>
    </xf>
    <xf numFmtId="0" fontId="48" fillId="0" borderId="1" xfId="0"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0" fontId="53" fillId="3" borderId="1" xfId="0" applyFont="1" applyFill="1" applyBorder="1" applyAlignment="1" applyProtection="1">
      <alignment horizontal="center" vertical="center" wrapText="1"/>
    </xf>
    <xf numFmtId="0" fontId="9" fillId="2" borderId="1" xfId="0" applyFont="1" applyFill="1" applyBorder="1" applyAlignment="1" applyProtection="1">
      <alignment horizontal="left" vertical="center" wrapText="1"/>
    </xf>
    <xf numFmtId="179" fontId="9" fillId="2"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79" fontId="7" fillId="0" borderId="1" xfId="0" applyNumberFormat="1" applyFont="1" applyFill="1" applyBorder="1" applyAlignment="1" applyProtection="1">
      <alignment horizontal="center" vertical="center" wrapText="1"/>
    </xf>
    <xf numFmtId="180" fontId="9" fillId="0" borderId="1" xfId="0" applyNumberFormat="1" applyFont="1" applyFill="1" applyBorder="1" applyAlignment="1" applyProtection="1">
      <alignment horizontal="center" vertical="center" wrapText="1"/>
    </xf>
    <xf numFmtId="179" fontId="7" fillId="0" borderId="1" xfId="0" applyNumberFormat="1" applyFont="1" applyFill="1" applyBorder="1" applyAlignment="1" applyProtection="1">
      <alignment horizontal="center" vertical="center" wrapText="1" shrinkToFit="1"/>
    </xf>
    <xf numFmtId="0" fontId="6" fillId="0" borderId="0" xfId="0" applyFont="1" applyFill="1" applyAlignment="1" applyProtection="1">
      <alignment wrapText="1"/>
    </xf>
    <xf numFmtId="0" fontId="9" fillId="0" borderId="0" xfId="0" applyFont="1" applyFill="1" applyAlignment="1" applyProtection="1">
      <alignment wrapText="1"/>
    </xf>
    <xf numFmtId="0" fontId="6" fillId="0" borderId="0" xfId="0" applyFont="1" applyFill="1" applyBorder="1" applyAlignment="1" applyProtection="1">
      <alignment horizontal="center" vertical="center" wrapText="1"/>
    </xf>
    <xf numFmtId="178" fontId="7" fillId="0" borderId="1" xfId="0" applyNumberFormat="1" applyFont="1" applyFill="1" applyBorder="1" applyAlignment="1" applyProtection="1">
      <alignment horizontal="center" vertical="center" wrapText="1" shrinkToFit="1"/>
    </xf>
    <xf numFmtId="0" fontId="56" fillId="0" borderId="1" xfId="0" applyFont="1" applyFill="1" applyBorder="1" applyAlignment="1" applyProtection="1">
      <alignment horizontal="left" vertical="center" wrapText="1"/>
    </xf>
    <xf numFmtId="0" fontId="4" fillId="0" borderId="17" xfId="0" applyFont="1" applyFill="1" applyBorder="1" applyAlignment="1" applyProtection="1">
      <alignment horizontal="center" vertical="center" wrapText="1"/>
    </xf>
    <xf numFmtId="0" fontId="20" fillId="0" borderId="25" xfId="11" applyFont="1" applyBorder="1" applyAlignment="1">
      <alignment horizontal="center" vertical="center"/>
    </xf>
    <xf numFmtId="0" fontId="20" fillId="0" borderId="26" xfId="11" applyFont="1" applyBorder="1" applyAlignment="1">
      <alignment horizontal="center" vertical="center"/>
    </xf>
    <xf numFmtId="0" fontId="4" fillId="0" borderId="2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9" xfId="0" applyFont="1" applyBorder="1" applyAlignment="1">
      <alignment horizontal="center" vertical="center"/>
    </xf>
    <xf numFmtId="0" fontId="20" fillId="0" borderId="32" xfId="11" applyFont="1" applyBorder="1" applyAlignment="1">
      <alignment horizontal="center" vertical="center" wrapText="1"/>
    </xf>
    <xf numFmtId="0" fontId="20" fillId="0" borderId="33" xfId="11" applyFont="1" applyBorder="1" applyAlignment="1">
      <alignment horizontal="center" vertical="center"/>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15" fillId="0" borderId="1" xfId="11" applyFont="1"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10" fillId="0" borderId="0" xfId="5" applyFont="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20" fillId="0" borderId="22" xfId="11" applyFont="1" applyBorder="1" applyAlignment="1">
      <alignment horizontal="center" vertical="center"/>
    </xf>
    <xf numFmtId="0" fontId="20" fillId="0" borderId="23" xfId="11" applyFont="1" applyBorder="1" applyAlignment="1">
      <alignment horizontal="center" vertical="center"/>
    </xf>
    <xf numFmtId="0" fontId="20" fillId="0" borderId="24" xfId="11" applyFont="1" applyBorder="1" applyAlignment="1">
      <alignment horizontal="center" vertical="center"/>
    </xf>
    <xf numFmtId="0" fontId="17" fillId="0" borderId="0" xfId="11" applyFont="1" applyAlignment="1">
      <alignment horizontal="center" vertical="center" wrapText="1"/>
    </xf>
    <xf numFmtId="0" fontId="18" fillId="0" borderId="0" xfId="11" applyFont="1" applyFill="1" applyBorder="1" applyAlignment="1">
      <alignment horizontal="left" vertical="center"/>
    </xf>
    <xf numFmtId="0" fontId="4" fillId="0" borderId="14"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4" fillId="2"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10" fillId="0" borderId="0" xfId="5" applyFont="1" applyFill="1" applyBorder="1" applyAlignment="1" applyProtection="1">
      <alignment horizontal="left" wrapText="1"/>
      <protection locked="0"/>
    </xf>
    <xf numFmtId="178" fontId="5" fillId="0" borderId="17" xfId="0" applyNumberFormat="1" applyFont="1" applyFill="1" applyBorder="1" applyAlignment="1" applyProtection="1">
      <alignment horizontal="center" vertical="center" wrapText="1" shrinkToFit="1"/>
    </xf>
    <xf numFmtId="178" fontId="5" fillId="0" borderId="18" xfId="0" applyNumberFormat="1" applyFont="1" applyFill="1" applyBorder="1" applyAlignment="1" applyProtection="1">
      <alignment horizontal="center" vertical="center" wrapText="1" shrinkToFi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shrinkToFit="1"/>
    </xf>
    <xf numFmtId="49" fontId="9" fillId="0" borderId="4" xfId="0" applyNumberFormat="1" applyFont="1" applyFill="1" applyBorder="1" applyAlignment="1" applyProtection="1">
      <alignment horizontal="center" vertical="center" wrapText="1" shrinkToFit="1"/>
    </xf>
    <xf numFmtId="177" fontId="5" fillId="0" borderId="17" xfId="0" applyNumberFormat="1" applyFont="1" applyFill="1" applyBorder="1" applyAlignment="1" applyProtection="1">
      <alignment horizontal="center" vertical="center" wrapText="1" shrinkToFit="1"/>
    </xf>
    <xf numFmtId="177" fontId="5" fillId="0" borderId="18" xfId="0" applyNumberFormat="1" applyFont="1" applyFill="1" applyBorder="1" applyAlignment="1" applyProtection="1">
      <alignment horizontal="center" vertical="center" wrapText="1" shrinkToFit="1"/>
    </xf>
    <xf numFmtId="177" fontId="5" fillId="0" borderId="19" xfId="0" applyNumberFormat="1" applyFont="1" applyFill="1" applyBorder="1" applyAlignment="1" applyProtection="1">
      <alignment horizontal="center" vertical="center" wrapText="1" shrinkToFit="1"/>
    </xf>
    <xf numFmtId="177" fontId="5" fillId="0" borderId="1" xfId="0" applyNumberFormat="1" applyFont="1" applyFill="1" applyBorder="1" applyAlignment="1" applyProtection="1">
      <alignment horizontal="center" vertical="center" wrapText="1" shrinkToFit="1"/>
    </xf>
    <xf numFmtId="177" fontId="47" fillId="0" borderId="2" xfId="0" applyNumberFormat="1" applyFont="1" applyFill="1" applyBorder="1" applyAlignment="1" applyProtection="1">
      <alignment horizontal="center" vertical="center" wrapText="1" shrinkToFit="1"/>
    </xf>
    <xf numFmtId="177" fontId="47" fillId="0" borderId="4" xfId="0" applyNumberFormat="1" applyFont="1" applyFill="1" applyBorder="1" applyAlignment="1" applyProtection="1">
      <alignment horizontal="center" vertical="center" wrapText="1" shrinkToFit="1"/>
    </xf>
    <xf numFmtId="176" fontId="5" fillId="0" borderId="2" xfId="0" applyNumberFormat="1" applyFont="1" applyFill="1" applyBorder="1" applyAlignment="1" applyProtection="1">
      <alignment horizontal="center" vertical="center" wrapText="1" shrinkToFit="1"/>
    </xf>
    <xf numFmtId="176" fontId="5" fillId="0" borderId="3" xfId="0" applyNumberFormat="1" applyFont="1" applyFill="1" applyBorder="1" applyAlignment="1" applyProtection="1">
      <alignment horizontal="center" vertical="center" wrapText="1" shrinkToFit="1"/>
    </xf>
    <xf numFmtId="176" fontId="5" fillId="0" borderId="4" xfId="0" applyNumberFormat="1" applyFont="1" applyFill="1" applyBorder="1" applyAlignment="1" applyProtection="1">
      <alignment horizontal="center" vertical="center" wrapText="1" shrinkToFit="1"/>
    </xf>
    <xf numFmtId="0" fontId="9" fillId="2" borderId="0"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shrinkToFit="1"/>
    </xf>
    <xf numFmtId="0" fontId="8" fillId="0" borderId="4" xfId="0" applyFont="1" applyFill="1" applyBorder="1" applyAlignment="1" applyProtection="1">
      <alignment horizontal="center" vertical="center" wrapText="1" shrinkToFit="1"/>
    </xf>
    <xf numFmtId="0" fontId="8" fillId="2" borderId="2"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178" fontId="8" fillId="0" borderId="2" xfId="0" applyNumberFormat="1" applyFont="1" applyFill="1" applyBorder="1" applyAlignment="1" applyProtection="1">
      <alignment horizontal="center" vertical="center" wrapText="1" shrinkToFit="1"/>
    </xf>
    <xf numFmtId="178" fontId="8" fillId="0" borderId="4" xfId="0" applyNumberFormat="1" applyFont="1" applyFill="1" applyBorder="1" applyAlignment="1" applyProtection="1">
      <alignment horizontal="center" vertical="center" wrapText="1" shrinkToFit="1"/>
    </xf>
    <xf numFmtId="177" fontId="8" fillId="0" borderId="2" xfId="0" applyNumberFormat="1" applyFont="1" applyFill="1" applyBorder="1" applyAlignment="1" applyProtection="1">
      <alignment horizontal="center" vertical="center" wrapText="1" shrinkToFit="1"/>
    </xf>
    <xf numFmtId="177" fontId="8" fillId="0" borderId="4" xfId="0" applyNumberFormat="1" applyFont="1" applyFill="1" applyBorder="1" applyAlignment="1" applyProtection="1">
      <alignment horizontal="center" vertical="center" wrapText="1" shrinkToFit="1"/>
    </xf>
    <xf numFmtId="176" fontId="8" fillId="0" borderId="1" xfId="0" applyNumberFormat="1" applyFont="1" applyFill="1" applyBorder="1" applyAlignment="1" applyProtection="1">
      <alignment horizontal="center" vertical="center" wrapText="1"/>
    </xf>
    <xf numFmtId="177" fontId="8" fillId="0" borderId="15" xfId="0" applyNumberFormat="1" applyFont="1" applyFill="1" applyBorder="1" applyAlignment="1" applyProtection="1">
      <alignment horizontal="center" vertical="center" wrapText="1" shrinkToFit="1"/>
    </xf>
    <xf numFmtId="177" fontId="8" fillId="0" borderId="16" xfId="0" applyNumberFormat="1" applyFont="1" applyFill="1" applyBorder="1" applyAlignment="1" applyProtection="1">
      <alignment horizontal="center" vertical="center" wrapText="1" shrinkToFit="1"/>
    </xf>
    <xf numFmtId="177" fontId="8" fillId="0" borderId="14" xfId="0" applyNumberFormat="1" applyFont="1" applyFill="1" applyBorder="1" applyAlignment="1" applyProtection="1">
      <alignment horizontal="center" vertical="center" wrapText="1" shrinkToFit="1"/>
    </xf>
  </cellXfs>
  <cellStyles count="60">
    <cellStyle name="百分比 2" xfId="4"/>
    <cellStyle name="标题 1 2" xfId="8"/>
    <cellStyle name="标题 2 2" xfId="12"/>
    <cellStyle name="标题 3 2" xfId="13"/>
    <cellStyle name="标题 4 2" xfId="15"/>
    <cellStyle name="标题 5" xfId="2"/>
    <cellStyle name="差 2" xfId="16"/>
    <cellStyle name="常规" xfId="0" builtinId="0"/>
    <cellStyle name="常规 10" xfId="11"/>
    <cellStyle name="常规 10 2 2 2" xfId="17"/>
    <cellStyle name="常规 11" xfId="18"/>
    <cellStyle name="常规 12" xfId="6"/>
    <cellStyle name="常规 13" xfId="19"/>
    <cellStyle name="常规 14" xfId="20"/>
    <cellStyle name="常规 15" xfId="21"/>
    <cellStyle name="常规 16" xfId="7"/>
    <cellStyle name="常规 17" xfId="14"/>
    <cellStyle name="常规 18" xfId="23"/>
    <cellStyle name="常规 19" xfId="24"/>
    <cellStyle name="常规 2" xfId="25"/>
    <cellStyle name="常规 2 2" xfId="26"/>
    <cellStyle name="常规 2 2 2" xfId="27"/>
    <cellStyle name="常规 2 3" xfId="28"/>
    <cellStyle name="常规 2 4" xfId="29"/>
    <cellStyle name="常规 2 5" xfId="30"/>
    <cellStyle name="常规 2 6" xfId="31"/>
    <cellStyle name="常规 20" xfId="22"/>
    <cellStyle name="常规 3" xfId="32"/>
    <cellStyle name="常规 3 2" xfId="33"/>
    <cellStyle name="常规 3 2 2" xfId="34"/>
    <cellStyle name="常规 3 3" xfId="35"/>
    <cellStyle name="常规 37 4 2" xfId="36"/>
    <cellStyle name="常规 4" xfId="37"/>
    <cellStyle name="常规 4 2" xfId="38"/>
    <cellStyle name="常规 402" xfId="39"/>
    <cellStyle name="常规 48" xfId="40"/>
    <cellStyle name="常规 5" xfId="41"/>
    <cellStyle name="常规 5 2" xfId="5"/>
    <cellStyle name="常规 6" xfId="3"/>
    <cellStyle name="常规 68 3" xfId="42"/>
    <cellStyle name="常规 7" xfId="44"/>
    <cellStyle name="常规 71 3" xfId="45"/>
    <cellStyle name="常规 75 3" xfId="46"/>
    <cellStyle name="常规 78 3" xfId="47"/>
    <cellStyle name="常规 8" xfId="48"/>
    <cellStyle name="常规 9" xfId="43"/>
    <cellStyle name="常规 96 3" xfId="49"/>
    <cellStyle name="好 2" xfId="50"/>
    <cellStyle name="汇总 2" xfId="51"/>
    <cellStyle name="计算 2" xfId="1"/>
    <cellStyle name="检查单元格 2" xfId="52"/>
    <cellStyle name="解释性文本 2" xfId="53"/>
    <cellStyle name="警告文本 2" xfId="54"/>
    <cellStyle name="链接单元格 2" xfId="55"/>
    <cellStyle name="强调文字颜色 5 4" xfId="56"/>
    <cellStyle name="适中 2" xfId="10"/>
    <cellStyle name="输出 2" xfId="9"/>
    <cellStyle name="输入 2" xfId="57"/>
    <cellStyle name="注释 2" xfId="58"/>
    <cellStyle name="콤마 [0]_1202" xfI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workbookViewId="0">
      <selection activeCell="A6" sqref="A6"/>
    </sheetView>
  </sheetViews>
  <sheetFormatPr defaultColWidth="9" defaultRowHeight="14.25"/>
  <cols>
    <col min="1" max="1" width="73.875" style="45" customWidth="1"/>
    <col min="2" max="16384" width="9" style="45"/>
  </cols>
  <sheetData>
    <row r="1" spans="1:1" ht="25.5" customHeight="1">
      <c r="A1" s="46" t="s">
        <v>0</v>
      </c>
    </row>
    <row r="2" spans="1:1" ht="55.5" customHeight="1">
      <c r="A2" s="47" t="s">
        <v>1</v>
      </c>
    </row>
    <row r="3" spans="1:1" ht="37.5" customHeight="1">
      <c r="A3" s="47" t="s">
        <v>2</v>
      </c>
    </row>
    <row r="4" spans="1:1" ht="69" customHeight="1">
      <c r="A4" s="47" t="s">
        <v>3</v>
      </c>
    </row>
    <row r="5" spans="1:1" ht="58.5" customHeight="1">
      <c r="A5" s="47" t="s">
        <v>188</v>
      </c>
    </row>
    <row r="6" spans="1:1" ht="37.5" customHeight="1">
      <c r="A6" s="47" t="s">
        <v>189</v>
      </c>
    </row>
    <row r="7" spans="1:1" ht="32.25" customHeight="1">
      <c r="A7" s="47" t="s">
        <v>4</v>
      </c>
    </row>
    <row r="8" spans="1:1" ht="34.5" customHeight="1">
      <c r="A8" s="47" t="s">
        <v>5</v>
      </c>
    </row>
    <row r="9" spans="1:1" ht="24.75" customHeight="1">
      <c r="A9" s="46" t="s">
        <v>6</v>
      </c>
    </row>
    <row r="10" spans="1:1" ht="27.75" customHeight="1">
      <c r="A10" s="47" t="s">
        <v>7</v>
      </c>
    </row>
    <row r="11" spans="1:1" ht="55.5" customHeight="1">
      <c r="A11" s="47" t="s">
        <v>8</v>
      </c>
    </row>
    <row r="12" spans="1:1" ht="55.5" customHeight="1">
      <c r="A12" s="47" t="s">
        <v>9</v>
      </c>
    </row>
    <row r="13" spans="1:1" ht="42.75" customHeight="1">
      <c r="A13" s="47" t="s">
        <v>10</v>
      </c>
    </row>
    <row r="14" spans="1:1" ht="34.5" customHeight="1">
      <c r="A14" s="47" t="s">
        <v>166</v>
      </c>
    </row>
    <row r="15" spans="1:1" ht="55.5" customHeight="1">
      <c r="A15" s="47" t="s">
        <v>11</v>
      </c>
    </row>
    <row r="16" spans="1:1" ht="55.5" customHeight="1">
      <c r="A16" s="47" t="s">
        <v>12</v>
      </c>
    </row>
    <row r="17" spans="1:1" ht="36" customHeight="1">
      <c r="A17" s="47" t="s">
        <v>13</v>
      </c>
    </row>
    <row r="18" spans="1:1" ht="46.5" customHeight="1">
      <c r="A18" s="47" t="s">
        <v>196</v>
      </c>
    </row>
    <row r="19" spans="1:1" ht="30.75" customHeight="1">
      <c r="A19" s="46" t="s">
        <v>14</v>
      </c>
    </row>
    <row r="20" spans="1:1" ht="23.25" customHeight="1">
      <c r="A20" s="47" t="s">
        <v>15</v>
      </c>
    </row>
    <row r="21" spans="1:1" ht="23.25" customHeight="1">
      <c r="A21" s="46" t="s">
        <v>16</v>
      </c>
    </row>
    <row r="22" spans="1:1" ht="24.75" customHeight="1">
      <c r="A22" s="47" t="s">
        <v>17</v>
      </c>
    </row>
    <row r="23" spans="1:1" ht="55.5" customHeight="1">
      <c r="A23" s="47" t="s">
        <v>195</v>
      </c>
    </row>
    <row r="24" spans="1:1" ht="20.25">
      <c r="A24" s="48"/>
    </row>
    <row r="25" spans="1:1">
      <c r="A25" s="49"/>
    </row>
    <row r="26" spans="1:1">
      <c r="A26" s="49"/>
    </row>
    <row r="27" spans="1:1">
      <c r="A27" s="49"/>
    </row>
    <row r="28" spans="1:1">
      <c r="A28" s="49"/>
    </row>
    <row r="29" spans="1:1">
      <c r="A29" s="49"/>
    </row>
    <row r="30" spans="1:1">
      <c r="A30" s="49"/>
    </row>
    <row r="31" spans="1:1">
      <c r="A31" s="49"/>
    </row>
    <row r="32" spans="1:1">
      <c r="A32" s="49"/>
    </row>
    <row r="33" spans="1:1">
      <c r="A33" s="49"/>
    </row>
    <row r="34" spans="1:1">
      <c r="A34" s="49"/>
    </row>
    <row r="35" spans="1:1">
      <c r="A35" s="49"/>
    </row>
  </sheetData>
  <sheetProtection algorithmName="SHA-512" hashValue="r3wDs81Ne7+R7Si4WO1uuhFoIGsBHbwUUHJREZ35Vj4hSEYv4z3U2b5x1qLSWOFzDk9bveG6B5p/CdlGmSskZw==" saltValue="eGnqOArYRUjVam2wvmVMYw==" spinCount="100000" sheet="1" objects="1" scenarios="1" formatCells="0" formatColumns="0" insertColumns="0" insertRows="0" pivotTables="0"/>
  <customSheetViews>
    <customSheetView guid="{236E2942-962E-4209-837B-0D436F15344B}" topLeftCell="A19">
      <selection activeCell="A25" sqref="A25"/>
      <pageMargins left="0.70866141732283505" right="0.70866141732283505" top="0.74803149606299202" bottom="0.74803149606299202" header="0.31496062992126" footer="0.31496062992126"/>
      <printOptions horizontalCentered="1"/>
      <pageSetup paperSize="9" orientation="portrait"/>
    </customSheetView>
  </customSheetViews>
  <phoneticPr fontId="46" type="noConversion"/>
  <printOptions horizontalCentered="1"/>
  <pageMargins left="0.96" right="0.70866141732283505" top="0.74803149606299202" bottom="2.13" header="0.34" footer="1.05"/>
  <pageSetup paperSize="9" orientation="portrait"/>
  <headerFooter>
    <oddFooter>&amp;L响应人：        （盖单位公章）
法定代表人或其委托代理人：                （签字）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F7" sqref="F7"/>
    </sheetView>
  </sheetViews>
  <sheetFormatPr defaultColWidth="9" defaultRowHeight="14.25"/>
  <cols>
    <col min="1" max="1" width="6.5" customWidth="1"/>
    <col min="2" max="2" width="10.375" customWidth="1"/>
    <col min="3" max="3" width="16.875" customWidth="1"/>
    <col min="4" max="7" width="15.375" customWidth="1"/>
    <col min="8" max="8" width="17.375" customWidth="1"/>
    <col min="9" max="9" width="16.625" customWidth="1"/>
  </cols>
  <sheetData>
    <row r="1" spans="1:9" ht="48" customHeight="1">
      <c r="A1" s="127" t="s">
        <v>190</v>
      </c>
      <c r="B1" s="127"/>
      <c r="C1" s="127"/>
      <c r="D1" s="127"/>
      <c r="E1" s="127"/>
      <c r="F1" s="127"/>
      <c r="G1" s="127"/>
      <c r="H1" s="127"/>
      <c r="I1" s="127"/>
    </row>
    <row r="2" spans="1:9" ht="33" customHeight="1" thickBot="1">
      <c r="A2" s="128" t="s">
        <v>18</v>
      </c>
      <c r="B2" s="128"/>
      <c r="C2" s="41"/>
      <c r="D2" s="42"/>
      <c r="E2" s="42"/>
      <c r="F2" s="42"/>
      <c r="G2" s="42"/>
      <c r="H2" s="42"/>
    </row>
    <row r="3" spans="1:9" ht="30.75" customHeight="1">
      <c r="A3" s="118" t="s">
        <v>19</v>
      </c>
      <c r="B3" s="118" t="s">
        <v>20</v>
      </c>
      <c r="C3" s="121" t="s">
        <v>21</v>
      </c>
      <c r="D3" s="124" t="s">
        <v>160</v>
      </c>
      <c r="E3" s="125"/>
      <c r="F3" s="125"/>
      <c r="G3" s="126"/>
      <c r="H3" s="110" t="s">
        <v>159</v>
      </c>
      <c r="I3" s="129" t="s">
        <v>22</v>
      </c>
    </row>
    <row r="4" spans="1:9" ht="30.75" customHeight="1">
      <c r="A4" s="119"/>
      <c r="B4" s="119"/>
      <c r="C4" s="122"/>
      <c r="D4" s="102" t="s">
        <v>153</v>
      </c>
      <c r="E4" s="52" t="s">
        <v>152</v>
      </c>
      <c r="F4" s="114" t="s">
        <v>154</v>
      </c>
      <c r="G4" s="103" t="s">
        <v>156</v>
      </c>
      <c r="H4" s="111" t="s">
        <v>153</v>
      </c>
      <c r="I4" s="130"/>
    </row>
    <row r="5" spans="1:9" ht="30.75" customHeight="1">
      <c r="A5" s="120"/>
      <c r="B5" s="120"/>
      <c r="C5" s="123"/>
      <c r="D5" s="104" t="s">
        <v>23</v>
      </c>
      <c r="E5" s="55" t="s">
        <v>23</v>
      </c>
      <c r="F5" s="55" t="s">
        <v>23</v>
      </c>
      <c r="G5" s="105" t="s">
        <v>23</v>
      </c>
      <c r="H5" s="112" t="s">
        <v>23</v>
      </c>
      <c r="I5" s="131"/>
    </row>
    <row r="6" spans="1:9" ht="30.75" customHeight="1">
      <c r="A6" s="43">
        <v>1</v>
      </c>
      <c r="B6" s="43">
        <v>100</v>
      </c>
      <c r="C6" s="101" t="s">
        <v>24</v>
      </c>
      <c r="D6" s="104">
        <f>'100章-1'!M12</f>
        <v>50145</v>
      </c>
      <c r="E6" s="55">
        <f>'100章-1'!N12</f>
        <v>17329</v>
      </c>
      <c r="F6" s="55">
        <f>'100章-1'!O12</f>
        <v>2801</v>
      </c>
      <c r="G6" s="105">
        <f>ROUND('100章-1'!P12,0)</f>
        <v>70275</v>
      </c>
      <c r="H6" s="112">
        <f>'100章-2'!I12</f>
        <v>78323</v>
      </c>
      <c r="I6" s="109"/>
    </row>
    <row r="7" spans="1:9" ht="30.75" customHeight="1">
      <c r="A7" s="50">
        <v>3</v>
      </c>
      <c r="B7" s="50">
        <v>600</v>
      </c>
      <c r="C7" s="101" t="s">
        <v>158</v>
      </c>
      <c r="D7" s="104">
        <f>'600章-1'!L23</f>
        <v>0</v>
      </c>
      <c r="E7" s="55">
        <f>'600章-1'!M23</f>
        <v>0</v>
      </c>
      <c r="F7" s="55">
        <f>'600章-1'!N23</f>
        <v>0</v>
      </c>
      <c r="G7" s="105">
        <f>'600章-1'!O23</f>
        <v>0</v>
      </c>
      <c r="H7" s="112">
        <f>'600章-2'!I28</f>
        <v>0</v>
      </c>
      <c r="I7" s="109"/>
    </row>
    <row r="8" spans="1:9" ht="30.75" customHeight="1">
      <c r="A8" s="43">
        <v>3</v>
      </c>
      <c r="B8" s="115" t="s">
        <v>25</v>
      </c>
      <c r="C8" s="116"/>
      <c r="D8" s="104">
        <f>D6++D7</f>
        <v>50145</v>
      </c>
      <c r="E8" s="55">
        <f t="shared" ref="E8:H8" si="0">E6++E7</f>
        <v>17329</v>
      </c>
      <c r="F8" s="55">
        <f t="shared" si="0"/>
        <v>2801</v>
      </c>
      <c r="G8" s="105">
        <f t="shared" si="0"/>
        <v>70275</v>
      </c>
      <c r="H8" s="112">
        <f t="shared" si="0"/>
        <v>78323</v>
      </c>
      <c r="I8" s="109"/>
    </row>
    <row r="9" spans="1:9" ht="30.75" customHeight="1">
      <c r="A9" s="43">
        <v>4</v>
      </c>
      <c r="B9" s="115" t="s">
        <v>26</v>
      </c>
      <c r="C9" s="116"/>
      <c r="D9" s="104">
        <f>D8*0.03</f>
        <v>1504.35</v>
      </c>
      <c r="E9" s="55">
        <f>E8*0.03</f>
        <v>519.87</v>
      </c>
      <c r="F9" s="55">
        <f t="shared" ref="F9" si="1">F8*0.03</f>
        <v>84.03</v>
      </c>
      <c r="G9" s="105">
        <f>ROUND(G8*0.03,0)</f>
        <v>2108</v>
      </c>
      <c r="H9" s="112">
        <f>ROUND(H8*0.03,0)</f>
        <v>2350</v>
      </c>
      <c r="I9" s="109"/>
    </row>
    <row r="10" spans="1:9" ht="30.75" customHeight="1" thickBot="1">
      <c r="A10" s="43">
        <v>5</v>
      </c>
      <c r="B10" s="115" t="s">
        <v>27</v>
      </c>
      <c r="C10" s="116"/>
      <c r="D10" s="106">
        <f>D8+D9</f>
        <v>51649.35</v>
      </c>
      <c r="E10" s="107">
        <f t="shared" ref="E10:F10" si="2">E8+E9</f>
        <v>17848.87</v>
      </c>
      <c r="F10" s="107">
        <f t="shared" si="2"/>
        <v>2885.03</v>
      </c>
      <c r="G10" s="108">
        <f>ROUND((G8+G9),0)</f>
        <v>72383</v>
      </c>
      <c r="H10" s="113">
        <f>ROUND((H8+H9),0)</f>
        <v>80673</v>
      </c>
      <c r="I10" s="109"/>
    </row>
    <row r="11" spans="1:9" ht="36" customHeight="1"/>
    <row r="12" spans="1:9" ht="54" customHeight="1">
      <c r="A12" s="117" t="s">
        <v>28</v>
      </c>
      <c r="B12" s="117"/>
      <c r="C12" s="117"/>
      <c r="D12" s="117"/>
      <c r="E12" s="51"/>
      <c r="F12" s="44"/>
      <c r="G12" s="44"/>
      <c r="H12" s="44"/>
    </row>
  </sheetData>
  <sheetProtection algorithmName="SHA-512" hashValue="0LKQkeQU+YWVBqy6f4fdyq3cIxvifKhT430T6HvsU1Kog+PknE5X0JN4cLN/ylaCp7tl4gJBwnaVbKEOA5Enag==" saltValue="RefAj7R2Ts2557qwpQZ83A==" spinCount="100000" sheet="1" objects="1" scenarios="1"/>
  <customSheetViews>
    <customSheetView guid="{236E2942-962E-4209-837B-0D436F15344B}">
      <selection activeCell="C5" sqref="C5"/>
      <pageMargins left="0.7" right="0.7" top="0.75" bottom="0.75" header="0.3" footer="0.3"/>
      <pageSetup paperSize="9" orientation="portrait"/>
    </customSheetView>
  </customSheetViews>
  <mergeCells count="11">
    <mergeCell ref="A1:I1"/>
    <mergeCell ref="A2:B2"/>
    <mergeCell ref="B8:C8"/>
    <mergeCell ref="B9:C9"/>
    <mergeCell ref="I3:I5"/>
    <mergeCell ref="B10:C10"/>
    <mergeCell ref="A12:D12"/>
    <mergeCell ref="A3:A5"/>
    <mergeCell ref="B3:B5"/>
    <mergeCell ref="C3:C5"/>
    <mergeCell ref="D3:G3"/>
  </mergeCells>
  <phoneticPr fontId="46" type="noConversion"/>
  <pageMargins left="0.28999999999999998" right="0.2"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opLeftCell="A4" zoomScale="115" zoomScaleNormal="115" workbookViewId="0">
      <selection activeCell="P8" sqref="P8:P11"/>
    </sheetView>
  </sheetViews>
  <sheetFormatPr defaultColWidth="9" defaultRowHeight="15"/>
  <cols>
    <col min="1" max="1" width="4.125" style="19" customWidth="1"/>
    <col min="2" max="2" width="6" style="19" customWidth="1"/>
    <col min="3" max="3" width="13.25" style="19" customWidth="1"/>
    <col min="4" max="4" width="4.25" style="19" customWidth="1"/>
    <col min="5" max="6" width="5.25" style="20" customWidth="1"/>
    <col min="7" max="7" width="6.25" style="20" customWidth="1"/>
    <col min="8" max="8" width="18.5" style="20" customWidth="1"/>
    <col min="9" max="9" width="11.5" style="20" customWidth="1"/>
    <col min="10" max="15" width="6" style="21" customWidth="1"/>
    <col min="16" max="16" width="7.5" style="21" customWidth="1"/>
    <col min="17" max="17" width="5.125" style="22" customWidth="1"/>
    <col min="18" max="16384" width="9" style="23"/>
  </cols>
  <sheetData>
    <row r="1" spans="1:17" ht="27.95" customHeight="1">
      <c r="A1" s="132" t="s">
        <v>191</v>
      </c>
      <c r="B1" s="132"/>
      <c r="C1" s="132"/>
      <c r="D1" s="132"/>
      <c r="E1" s="132"/>
      <c r="F1" s="132"/>
      <c r="G1" s="132"/>
      <c r="H1" s="132"/>
      <c r="I1" s="132"/>
      <c r="J1" s="132"/>
      <c r="K1" s="132"/>
      <c r="L1" s="132"/>
      <c r="M1" s="132"/>
      <c r="N1" s="132"/>
      <c r="O1" s="132"/>
      <c r="P1" s="132"/>
      <c r="Q1" s="132"/>
    </row>
    <row r="2" spans="1:17" ht="27.95" customHeight="1">
      <c r="A2" s="132" t="s">
        <v>192</v>
      </c>
      <c r="B2" s="132"/>
      <c r="C2" s="132"/>
      <c r="D2" s="132"/>
      <c r="E2" s="132"/>
      <c r="F2" s="132"/>
      <c r="G2" s="132"/>
      <c r="H2" s="132"/>
      <c r="I2" s="132"/>
      <c r="J2" s="132"/>
      <c r="K2" s="132"/>
      <c r="L2" s="132"/>
      <c r="M2" s="132"/>
      <c r="N2" s="132"/>
      <c r="O2" s="132"/>
      <c r="P2" s="132"/>
      <c r="Q2" s="132"/>
    </row>
    <row r="3" spans="1:17" s="2" customFormat="1" ht="28.5" customHeight="1">
      <c r="A3" s="133" t="s">
        <v>18</v>
      </c>
      <c r="B3" s="133"/>
      <c r="C3" s="133"/>
      <c r="D3" s="7"/>
      <c r="E3" s="7"/>
      <c r="F3" s="53"/>
      <c r="G3" s="53"/>
      <c r="H3" s="7"/>
      <c r="I3" s="7"/>
      <c r="J3" s="7"/>
      <c r="K3" s="53"/>
      <c r="L3" s="53"/>
      <c r="M3" s="7"/>
      <c r="N3" s="53"/>
      <c r="O3" s="53"/>
      <c r="P3" s="53"/>
      <c r="Q3" s="7"/>
    </row>
    <row r="4" spans="1:17" ht="31.5" customHeight="1">
      <c r="A4" s="134" t="s">
        <v>29</v>
      </c>
      <c r="B4" s="134"/>
      <c r="C4" s="134"/>
      <c r="D4" s="134"/>
      <c r="E4" s="134"/>
      <c r="F4" s="134"/>
      <c r="G4" s="134"/>
      <c r="H4" s="134"/>
      <c r="I4" s="134"/>
      <c r="J4" s="134"/>
      <c r="K4" s="134"/>
      <c r="L4" s="134"/>
      <c r="M4" s="134"/>
      <c r="N4" s="134"/>
      <c r="O4" s="134"/>
      <c r="P4" s="134"/>
      <c r="Q4" s="134"/>
    </row>
    <row r="5" spans="1:17" s="18" customFormat="1" ht="28.5" customHeight="1">
      <c r="A5" s="24" t="s">
        <v>19</v>
      </c>
      <c r="B5" s="24" t="s">
        <v>30</v>
      </c>
      <c r="C5" s="24" t="s">
        <v>31</v>
      </c>
      <c r="D5" s="138" t="s">
        <v>32</v>
      </c>
      <c r="E5" s="136" t="s">
        <v>33</v>
      </c>
      <c r="F5" s="137"/>
      <c r="G5" s="137"/>
      <c r="H5" s="9" t="s">
        <v>34</v>
      </c>
      <c r="I5" s="9" t="s">
        <v>35</v>
      </c>
      <c r="J5" s="143" t="s">
        <v>36</v>
      </c>
      <c r="K5" s="144"/>
      <c r="L5" s="145"/>
      <c r="M5" s="146" t="s">
        <v>37</v>
      </c>
      <c r="N5" s="146"/>
      <c r="O5" s="146"/>
      <c r="P5" s="146"/>
      <c r="Q5" s="149" t="s">
        <v>22</v>
      </c>
    </row>
    <row r="6" spans="1:17" s="59" customFormat="1" ht="31.5" customHeight="1">
      <c r="A6" s="15">
        <v>1</v>
      </c>
      <c r="B6" s="16" t="s">
        <v>38</v>
      </c>
      <c r="C6" s="16" t="s">
        <v>39</v>
      </c>
      <c r="D6" s="139"/>
      <c r="E6" s="141" t="s">
        <v>147</v>
      </c>
      <c r="F6" s="141" t="s">
        <v>148</v>
      </c>
      <c r="G6" s="141" t="s">
        <v>149</v>
      </c>
      <c r="H6" s="56"/>
      <c r="I6" s="56"/>
      <c r="J6" s="141" t="s">
        <v>147</v>
      </c>
      <c r="K6" s="141" t="s">
        <v>148</v>
      </c>
      <c r="L6" s="141" t="s">
        <v>149</v>
      </c>
      <c r="M6" s="141" t="s">
        <v>147</v>
      </c>
      <c r="N6" s="141" t="s">
        <v>148</v>
      </c>
      <c r="O6" s="141" t="s">
        <v>149</v>
      </c>
      <c r="P6" s="147" t="s">
        <v>155</v>
      </c>
      <c r="Q6" s="150"/>
    </row>
    <row r="7" spans="1:17" s="59" customFormat="1" ht="21" customHeight="1">
      <c r="A7" s="15">
        <v>2</v>
      </c>
      <c r="B7" s="16" t="s">
        <v>41</v>
      </c>
      <c r="C7" s="16" t="s">
        <v>42</v>
      </c>
      <c r="D7" s="140"/>
      <c r="E7" s="142"/>
      <c r="F7" s="142"/>
      <c r="G7" s="142"/>
      <c r="H7" s="56"/>
      <c r="I7" s="56"/>
      <c r="J7" s="142"/>
      <c r="K7" s="142"/>
      <c r="L7" s="142"/>
      <c r="M7" s="142"/>
      <c r="N7" s="142"/>
      <c r="O7" s="142"/>
      <c r="P7" s="148"/>
      <c r="Q7" s="151"/>
    </row>
    <row r="8" spans="1:17" s="59" customFormat="1" ht="110.25" customHeight="1">
      <c r="A8" s="60">
        <v>3</v>
      </c>
      <c r="B8" s="60" t="s">
        <v>43</v>
      </c>
      <c r="C8" s="60" t="s">
        <v>44</v>
      </c>
      <c r="D8" s="60" t="s">
        <v>45</v>
      </c>
      <c r="E8" s="61" t="s">
        <v>46</v>
      </c>
      <c r="F8" s="61" t="s">
        <v>46</v>
      </c>
      <c r="G8" s="61" t="s">
        <v>46</v>
      </c>
      <c r="H8" s="62" t="s">
        <v>164</v>
      </c>
      <c r="I8" s="62" t="s">
        <v>48</v>
      </c>
      <c r="J8" s="63">
        <v>2140</v>
      </c>
      <c r="K8" s="63">
        <v>740</v>
      </c>
      <c r="L8" s="63">
        <v>120</v>
      </c>
      <c r="M8" s="64">
        <f>J8*E8</f>
        <v>2140</v>
      </c>
      <c r="N8" s="64">
        <f>K8*F8</f>
        <v>740</v>
      </c>
      <c r="O8" s="64">
        <f>L8*G8</f>
        <v>120</v>
      </c>
      <c r="P8" s="64">
        <f>M8+N8+O8</f>
        <v>3000</v>
      </c>
      <c r="Q8" s="65"/>
    </row>
    <row r="9" spans="1:17" s="59" customFormat="1" ht="23.25" customHeight="1">
      <c r="A9" s="15">
        <v>4</v>
      </c>
      <c r="B9" s="16" t="s">
        <v>49</v>
      </c>
      <c r="C9" s="16" t="s">
        <v>50</v>
      </c>
      <c r="D9" s="15" t="s">
        <v>40</v>
      </c>
      <c r="E9" s="56"/>
      <c r="F9" s="56"/>
      <c r="G9" s="56"/>
      <c r="H9" s="56"/>
      <c r="I9" s="56"/>
      <c r="J9" s="67"/>
      <c r="K9" s="67"/>
      <c r="L9" s="67"/>
      <c r="M9" s="64"/>
      <c r="N9" s="64"/>
      <c r="O9" s="64"/>
      <c r="P9" s="64"/>
      <c r="Q9" s="57"/>
    </row>
    <row r="10" spans="1:17" s="59" customFormat="1" ht="25.5" customHeight="1">
      <c r="A10" s="15">
        <v>5</v>
      </c>
      <c r="B10" s="15" t="s">
        <v>51</v>
      </c>
      <c r="C10" s="15" t="s">
        <v>52</v>
      </c>
      <c r="D10" s="15" t="s">
        <v>45</v>
      </c>
      <c r="E10" s="56">
        <v>1</v>
      </c>
      <c r="F10" s="56">
        <v>1</v>
      </c>
      <c r="G10" s="56">
        <v>1</v>
      </c>
      <c r="H10" s="56" t="s">
        <v>53</v>
      </c>
      <c r="I10" s="56"/>
      <c r="J10" s="68"/>
      <c r="K10" s="68"/>
      <c r="L10" s="68"/>
      <c r="M10" s="64">
        <f>J10*E10</f>
        <v>0</v>
      </c>
      <c r="N10" s="64">
        <f>K10*F10</f>
        <v>0</v>
      </c>
      <c r="O10" s="64">
        <f>L10*G10</f>
        <v>0</v>
      </c>
      <c r="P10" s="64">
        <f t="shared" ref="P10:P11" si="0">M10+N10+O10</f>
        <v>0</v>
      </c>
      <c r="Q10" s="69"/>
    </row>
    <row r="11" spans="1:17" s="59" customFormat="1" ht="57" customHeight="1">
      <c r="A11" s="15">
        <v>6</v>
      </c>
      <c r="B11" s="15" t="s">
        <v>54</v>
      </c>
      <c r="C11" s="15" t="s">
        <v>55</v>
      </c>
      <c r="D11" s="15" t="s">
        <v>45</v>
      </c>
      <c r="E11" s="56">
        <v>1</v>
      </c>
      <c r="F11" s="56">
        <v>1</v>
      </c>
      <c r="G11" s="56">
        <v>1</v>
      </c>
      <c r="H11" s="62" t="s">
        <v>56</v>
      </c>
      <c r="I11" s="100" t="s">
        <v>165</v>
      </c>
      <c r="J11" s="70">
        <v>48005</v>
      </c>
      <c r="K11" s="70">
        <v>16589</v>
      </c>
      <c r="L11" s="70">
        <v>2681</v>
      </c>
      <c r="M11" s="64">
        <f t="shared" ref="M11" si="1">J11*E11</f>
        <v>48005</v>
      </c>
      <c r="N11" s="64">
        <f t="shared" ref="N11" si="2">K11*F11</f>
        <v>16589</v>
      </c>
      <c r="O11" s="64">
        <f t="shared" ref="O11" si="3">L11*G11</f>
        <v>2681</v>
      </c>
      <c r="P11" s="64">
        <f t="shared" si="0"/>
        <v>67275</v>
      </c>
      <c r="Q11" s="71"/>
    </row>
    <row r="12" spans="1:17" s="59" customFormat="1" ht="29.25" customHeight="1">
      <c r="A12" s="72"/>
      <c r="B12" s="72"/>
      <c r="C12" s="73" t="s">
        <v>58</v>
      </c>
      <c r="D12" s="72"/>
      <c r="E12" s="74"/>
      <c r="F12" s="74"/>
      <c r="G12" s="74"/>
      <c r="H12" s="74"/>
      <c r="I12" s="74"/>
      <c r="J12" s="75"/>
      <c r="K12" s="75"/>
      <c r="L12" s="75"/>
      <c r="M12" s="76">
        <f>SUM(M8:M11)</f>
        <v>50145</v>
      </c>
      <c r="N12" s="76">
        <f t="shared" ref="N12:O12" si="4">SUM(N8:N11)</f>
        <v>17329</v>
      </c>
      <c r="O12" s="76">
        <f t="shared" si="4"/>
        <v>2801</v>
      </c>
      <c r="P12" s="76">
        <f>SUM(P8:P11)</f>
        <v>70275</v>
      </c>
      <c r="Q12" s="77"/>
    </row>
    <row r="14" spans="1:17" ht="37.5" customHeight="1">
      <c r="A14" s="135" t="s">
        <v>59</v>
      </c>
      <c r="B14" s="135"/>
      <c r="C14" s="135"/>
      <c r="D14" s="135"/>
      <c r="E14" s="135"/>
      <c r="F14" s="135"/>
      <c r="G14" s="135"/>
      <c r="H14" s="135"/>
      <c r="I14" s="135"/>
      <c r="J14" s="135"/>
      <c r="K14" s="135"/>
      <c r="L14" s="135"/>
      <c r="M14" s="135"/>
      <c r="N14" s="135"/>
      <c r="O14" s="135"/>
      <c r="P14" s="135"/>
      <c r="Q14" s="135"/>
    </row>
  </sheetData>
  <sheetProtection algorithmName="SHA-512" hashValue="0oCLNj+6ic/EorR2ekO6eKL9e4ADtqi206X4nwxIv3DHWcp9kM7QTEtIIaE38TQjAC0h9pWNeW+atZD+c5V4Jw==" saltValue="y7aR4DXf3tvRgQ/1/ZLPfg==" spinCount="100000" sheet="1" objects="1" scenarios="1"/>
  <protectedRanges>
    <protectedRange sqref="J10:L10" name="区域1"/>
  </protectedRanges>
  <customSheetViews>
    <customSheetView guid="{236E2942-962E-4209-837B-0D436F15344B}" topLeftCell="A7">
      <selection activeCell="E14" sqref="E14"/>
      <pageMargins left="0.69930555555555596" right="0.69930555555555596" top="0.75" bottom="0.75" header="0.3" footer="0.3"/>
      <pageSetup paperSize="9" orientation="portrait"/>
    </customSheetView>
  </customSheetViews>
  <mergeCells count="20">
    <mergeCell ref="O6:O7"/>
    <mergeCell ref="M5:P5"/>
    <mergeCell ref="P6:P7"/>
    <mergeCell ref="Q5:Q7"/>
    <mergeCell ref="A1:Q1"/>
    <mergeCell ref="A3:C3"/>
    <mergeCell ref="A4:Q4"/>
    <mergeCell ref="A2:Q2"/>
    <mergeCell ref="A14:Q14"/>
    <mergeCell ref="E5:G5"/>
    <mergeCell ref="D5:D7"/>
    <mergeCell ref="E6:E7"/>
    <mergeCell ref="F6:F7"/>
    <mergeCell ref="G6:G7"/>
    <mergeCell ref="J5:L5"/>
    <mergeCell ref="K6:K7"/>
    <mergeCell ref="L6:L7"/>
    <mergeCell ref="M6:M7"/>
    <mergeCell ref="J6:J7"/>
    <mergeCell ref="N6:N7"/>
  </mergeCells>
  <phoneticPr fontId="46"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opLeftCell="A7" zoomScaleNormal="100" workbookViewId="0">
      <selection activeCell="B12" sqref="B12:H12"/>
    </sheetView>
  </sheetViews>
  <sheetFormatPr defaultColWidth="9" defaultRowHeight="12"/>
  <cols>
    <col min="1" max="1" width="5.625" style="2" customWidth="1"/>
    <col min="2" max="2" width="4.125" style="2" customWidth="1"/>
    <col min="3" max="3" width="12" style="3" customWidth="1"/>
    <col min="4" max="4" width="4.75" style="4" customWidth="1"/>
    <col min="5" max="6" width="6.375" style="4" customWidth="1"/>
    <col min="7" max="7" width="7.25" style="4" customWidth="1"/>
    <col min="8" max="8" width="6.375" style="4" customWidth="1"/>
    <col min="9" max="9" width="14.125" style="4" customWidth="1"/>
    <col min="10" max="10" width="21.25" style="4" customWidth="1"/>
    <col min="11" max="11" width="10.5" style="5" customWidth="1"/>
    <col min="12" max="15" width="7.25" style="6" customWidth="1"/>
    <col min="16" max="16" width="5.625" style="2" customWidth="1"/>
    <col min="17" max="16384" width="9" style="2"/>
  </cols>
  <sheetData>
    <row r="1" spans="1:16" ht="39.75" customHeight="1">
      <c r="A1" s="132" t="s">
        <v>191</v>
      </c>
      <c r="B1" s="132"/>
      <c r="C1" s="132"/>
      <c r="D1" s="132"/>
      <c r="E1" s="132"/>
      <c r="F1" s="132"/>
      <c r="G1" s="132"/>
      <c r="H1" s="132"/>
      <c r="I1" s="132"/>
      <c r="J1" s="132"/>
      <c r="K1" s="132"/>
      <c r="L1" s="132"/>
      <c r="M1" s="132"/>
      <c r="N1" s="132"/>
      <c r="O1" s="132"/>
      <c r="P1" s="132"/>
    </row>
    <row r="2" spans="1:16" ht="39.75" customHeight="1">
      <c r="A2" s="132" t="s">
        <v>192</v>
      </c>
      <c r="B2" s="132"/>
      <c r="C2" s="132"/>
      <c r="D2" s="132"/>
      <c r="E2" s="132"/>
      <c r="F2" s="132"/>
      <c r="G2" s="132"/>
      <c r="H2" s="132"/>
      <c r="I2" s="132"/>
      <c r="J2" s="132"/>
      <c r="K2" s="132"/>
      <c r="L2" s="132"/>
      <c r="M2" s="132"/>
      <c r="N2" s="132"/>
      <c r="O2" s="132"/>
      <c r="P2" s="132"/>
    </row>
    <row r="3" spans="1:16" ht="18" customHeight="1">
      <c r="A3" s="152" t="s">
        <v>18</v>
      </c>
      <c r="B3" s="152"/>
      <c r="C3" s="152"/>
      <c r="D3" s="98"/>
      <c r="E3" s="8"/>
      <c r="F3" s="8"/>
      <c r="G3" s="8"/>
      <c r="H3" s="8"/>
      <c r="I3" s="8"/>
      <c r="J3" s="8"/>
      <c r="K3" s="8"/>
      <c r="L3" s="8"/>
      <c r="M3" s="8"/>
      <c r="N3" s="8"/>
      <c r="O3" s="8"/>
      <c r="P3" s="8"/>
    </row>
    <row r="4" spans="1:16" ht="24" customHeight="1">
      <c r="A4" s="134" t="s">
        <v>60</v>
      </c>
      <c r="B4" s="134"/>
      <c r="C4" s="134"/>
      <c r="D4" s="134"/>
      <c r="E4" s="134"/>
      <c r="F4" s="134"/>
      <c r="G4" s="134"/>
      <c r="H4" s="134"/>
      <c r="I4" s="134"/>
      <c r="J4" s="134"/>
      <c r="K4" s="134"/>
      <c r="L4" s="134"/>
      <c r="M4" s="134"/>
      <c r="N4" s="134"/>
      <c r="O4" s="134"/>
      <c r="P4" s="134"/>
    </row>
    <row r="5" spans="1:16" s="96" customFormat="1" ht="20.25" customHeight="1">
      <c r="A5" s="153" t="s">
        <v>19</v>
      </c>
      <c r="B5" s="153" t="s">
        <v>30</v>
      </c>
      <c r="C5" s="155" t="s">
        <v>61</v>
      </c>
      <c r="D5" s="157" t="s">
        <v>32</v>
      </c>
      <c r="E5" s="163" t="s">
        <v>33</v>
      </c>
      <c r="F5" s="163"/>
      <c r="G5" s="163"/>
      <c r="H5" s="163"/>
      <c r="I5" s="159" t="s">
        <v>34</v>
      </c>
      <c r="J5" s="159" t="s">
        <v>35</v>
      </c>
      <c r="K5" s="161" t="s">
        <v>36</v>
      </c>
      <c r="L5" s="164" t="s">
        <v>37</v>
      </c>
      <c r="M5" s="165"/>
      <c r="N5" s="165"/>
      <c r="O5" s="166"/>
      <c r="P5" s="161" t="s">
        <v>22</v>
      </c>
    </row>
    <row r="6" spans="1:16" s="96" customFormat="1" ht="49.5" customHeight="1">
      <c r="A6" s="154"/>
      <c r="B6" s="154"/>
      <c r="C6" s="156"/>
      <c r="D6" s="158"/>
      <c r="E6" s="14" t="s">
        <v>131</v>
      </c>
      <c r="F6" s="14" t="s">
        <v>133</v>
      </c>
      <c r="G6" s="14" t="s">
        <v>132</v>
      </c>
      <c r="H6" s="14" t="s">
        <v>134</v>
      </c>
      <c r="I6" s="160"/>
      <c r="J6" s="160"/>
      <c r="K6" s="162"/>
      <c r="L6" s="14" t="s">
        <v>131</v>
      </c>
      <c r="M6" s="14" t="s">
        <v>133</v>
      </c>
      <c r="N6" s="14" t="s">
        <v>132</v>
      </c>
      <c r="O6" s="14" t="s">
        <v>134</v>
      </c>
      <c r="P6" s="162"/>
    </row>
    <row r="7" spans="1:16" s="28" customFormat="1" ht="15.75" customHeight="1">
      <c r="A7" s="30">
        <v>1</v>
      </c>
      <c r="B7" s="31">
        <v>602</v>
      </c>
      <c r="C7" s="32" t="s">
        <v>62</v>
      </c>
      <c r="D7" s="33"/>
      <c r="E7" s="34"/>
      <c r="F7" s="34"/>
      <c r="G7" s="34"/>
      <c r="H7" s="34"/>
      <c r="I7" s="34"/>
      <c r="J7" s="34"/>
      <c r="K7" s="35"/>
      <c r="L7" s="35"/>
      <c r="M7" s="35"/>
      <c r="N7" s="35"/>
      <c r="O7" s="35"/>
      <c r="P7" s="35"/>
    </row>
    <row r="8" spans="1:16" s="28" customFormat="1" ht="96">
      <c r="A8" s="36">
        <v>2</v>
      </c>
      <c r="B8" s="39" t="s">
        <v>63</v>
      </c>
      <c r="C8" s="36" t="s">
        <v>64</v>
      </c>
      <c r="D8" s="36" t="s">
        <v>65</v>
      </c>
      <c r="E8" s="36">
        <v>768</v>
      </c>
      <c r="F8" s="36">
        <v>176</v>
      </c>
      <c r="G8" s="36">
        <v>0</v>
      </c>
      <c r="H8" s="36">
        <f>E8+F8+G8</f>
        <v>944</v>
      </c>
      <c r="I8" s="37" t="s">
        <v>66</v>
      </c>
      <c r="J8" s="37" t="s">
        <v>186</v>
      </c>
      <c r="K8" s="38"/>
      <c r="L8" s="36">
        <f>ROUND(K8*E8,0)</f>
        <v>0</v>
      </c>
      <c r="M8" s="36">
        <f>ROUND(K8*F8,0)</f>
        <v>0</v>
      </c>
      <c r="N8" s="36">
        <f>ROUND(K8*G8,0)</f>
        <v>0</v>
      </c>
      <c r="O8" s="36">
        <f>L8+M8+N8</f>
        <v>0</v>
      </c>
      <c r="P8" s="35"/>
    </row>
    <row r="9" spans="1:16" s="28" customFormat="1" ht="96">
      <c r="A9" s="30">
        <v>3</v>
      </c>
      <c r="B9" s="39" t="s">
        <v>63</v>
      </c>
      <c r="C9" s="36" t="s">
        <v>67</v>
      </c>
      <c r="D9" s="36" t="s">
        <v>65</v>
      </c>
      <c r="E9" s="36">
        <v>0</v>
      </c>
      <c r="F9" s="36">
        <v>256</v>
      </c>
      <c r="G9" s="36">
        <v>0</v>
      </c>
      <c r="H9" s="36">
        <f t="shared" ref="H9:H22" si="0">E9+F9+G9</f>
        <v>256</v>
      </c>
      <c r="I9" s="37" t="s">
        <v>66</v>
      </c>
      <c r="J9" s="37" t="s">
        <v>186</v>
      </c>
      <c r="K9" s="38"/>
      <c r="L9" s="36">
        <f t="shared" ref="L9:L22" si="1">ROUND(K9*E9,0)</f>
        <v>0</v>
      </c>
      <c r="M9" s="36">
        <f t="shared" ref="M9:M22" si="2">ROUND(K9*F9,0)</f>
        <v>0</v>
      </c>
      <c r="N9" s="36">
        <f t="shared" ref="N9:N22" si="3">ROUND(K9*G9,0)</f>
        <v>0</v>
      </c>
      <c r="O9" s="36">
        <f t="shared" ref="O9:O22" si="4">L9+M9+N9</f>
        <v>0</v>
      </c>
      <c r="P9" s="35"/>
    </row>
    <row r="10" spans="1:16" s="28" customFormat="1" ht="24">
      <c r="A10" s="36">
        <v>4</v>
      </c>
      <c r="B10" s="39" t="s">
        <v>68</v>
      </c>
      <c r="C10" s="36" t="s">
        <v>69</v>
      </c>
      <c r="D10" s="36"/>
      <c r="E10" s="36"/>
      <c r="F10" s="36"/>
      <c r="G10" s="36"/>
      <c r="H10" s="36">
        <f t="shared" si="0"/>
        <v>0</v>
      </c>
      <c r="I10" s="37"/>
      <c r="J10" s="37"/>
      <c r="K10" s="38"/>
      <c r="L10" s="36">
        <f t="shared" si="1"/>
        <v>0</v>
      </c>
      <c r="M10" s="36">
        <f t="shared" si="2"/>
        <v>0</v>
      </c>
      <c r="N10" s="36">
        <f t="shared" si="3"/>
        <v>0</v>
      </c>
      <c r="O10" s="36">
        <f t="shared" si="4"/>
        <v>0</v>
      </c>
      <c r="P10" s="35"/>
    </row>
    <row r="11" spans="1:16" s="28" customFormat="1" ht="96">
      <c r="A11" s="30">
        <v>5</v>
      </c>
      <c r="B11" s="39" t="s">
        <v>70</v>
      </c>
      <c r="C11" s="36" t="s">
        <v>71</v>
      </c>
      <c r="D11" s="36" t="s">
        <v>65</v>
      </c>
      <c r="E11" s="36">
        <v>3072</v>
      </c>
      <c r="F11" s="36">
        <v>711</v>
      </c>
      <c r="G11" s="36">
        <v>224</v>
      </c>
      <c r="H11" s="36">
        <f t="shared" si="0"/>
        <v>4007</v>
      </c>
      <c r="I11" s="37" t="s">
        <v>66</v>
      </c>
      <c r="J11" s="37" t="s">
        <v>186</v>
      </c>
      <c r="K11" s="38"/>
      <c r="L11" s="36">
        <f t="shared" si="1"/>
        <v>0</v>
      </c>
      <c r="M11" s="36">
        <f t="shared" si="2"/>
        <v>0</v>
      </c>
      <c r="N11" s="36">
        <f t="shared" si="3"/>
        <v>0</v>
      </c>
      <c r="O11" s="36">
        <f t="shared" si="4"/>
        <v>0</v>
      </c>
      <c r="P11" s="35"/>
    </row>
    <row r="12" spans="1:16" s="28" customFormat="1" ht="84">
      <c r="A12" s="36">
        <v>6</v>
      </c>
      <c r="B12" s="39" t="s">
        <v>72</v>
      </c>
      <c r="C12" s="36" t="s">
        <v>73</v>
      </c>
      <c r="D12" s="36" t="s">
        <v>65</v>
      </c>
      <c r="E12" s="36">
        <v>396</v>
      </c>
      <c r="F12" s="36">
        <v>88</v>
      </c>
      <c r="G12" s="36">
        <v>32</v>
      </c>
      <c r="H12" s="36">
        <f t="shared" si="0"/>
        <v>516</v>
      </c>
      <c r="I12" s="37" t="s">
        <v>66</v>
      </c>
      <c r="J12" s="37" t="s">
        <v>74</v>
      </c>
      <c r="K12" s="38"/>
      <c r="L12" s="36">
        <f t="shared" si="1"/>
        <v>0</v>
      </c>
      <c r="M12" s="36">
        <f t="shared" si="2"/>
        <v>0</v>
      </c>
      <c r="N12" s="36">
        <f t="shared" si="3"/>
        <v>0</v>
      </c>
      <c r="O12" s="36">
        <f t="shared" si="4"/>
        <v>0</v>
      </c>
      <c r="P12" s="35"/>
    </row>
    <row r="13" spans="1:16" s="28" customFormat="1" ht="24">
      <c r="A13" s="30">
        <v>7</v>
      </c>
      <c r="B13" s="39" t="s">
        <v>75</v>
      </c>
      <c r="C13" s="36" t="s">
        <v>76</v>
      </c>
      <c r="D13" s="36"/>
      <c r="E13" s="36"/>
      <c r="F13" s="36"/>
      <c r="G13" s="36"/>
      <c r="H13" s="36">
        <f t="shared" si="0"/>
        <v>0</v>
      </c>
      <c r="I13" s="37"/>
      <c r="J13" s="37"/>
      <c r="K13" s="38"/>
      <c r="L13" s="36">
        <f t="shared" si="1"/>
        <v>0</v>
      </c>
      <c r="M13" s="36">
        <f t="shared" si="2"/>
        <v>0</v>
      </c>
      <c r="N13" s="36">
        <f t="shared" si="3"/>
        <v>0</v>
      </c>
      <c r="O13" s="36">
        <f t="shared" si="4"/>
        <v>0</v>
      </c>
      <c r="P13" s="35"/>
    </row>
    <row r="14" spans="1:16" s="28" customFormat="1" ht="96">
      <c r="A14" s="36">
        <v>8</v>
      </c>
      <c r="B14" s="39" t="s">
        <v>77</v>
      </c>
      <c r="C14" s="36" t="s">
        <v>78</v>
      </c>
      <c r="D14" s="36" t="s">
        <v>65</v>
      </c>
      <c r="E14" s="36">
        <v>312</v>
      </c>
      <c r="F14" s="36">
        <v>72</v>
      </c>
      <c r="G14" s="36">
        <v>0</v>
      </c>
      <c r="H14" s="36">
        <f t="shared" si="0"/>
        <v>384</v>
      </c>
      <c r="I14" s="37" t="s">
        <v>66</v>
      </c>
      <c r="J14" s="37" t="s">
        <v>187</v>
      </c>
      <c r="K14" s="38"/>
      <c r="L14" s="36">
        <f t="shared" si="1"/>
        <v>0</v>
      </c>
      <c r="M14" s="36">
        <f t="shared" si="2"/>
        <v>0</v>
      </c>
      <c r="N14" s="36">
        <f t="shared" si="3"/>
        <v>0</v>
      </c>
      <c r="O14" s="36">
        <f t="shared" si="4"/>
        <v>0</v>
      </c>
      <c r="P14" s="35"/>
    </row>
    <row r="15" spans="1:16" s="28" customFormat="1" ht="96">
      <c r="A15" s="30">
        <v>9</v>
      </c>
      <c r="B15" s="39" t="s">
        <v>80</v>
      </c>
      <c r="C15" s="36" t="s">
        <v>81</v>
      </c>
      <c r="D15" s="36" t="s">
        <v>65</v>
      </c>
      <c r="E15" s="36">
        <v>0</v>
      </c>
      <c r="F15" s="36">
        <v>270</v>
      </c>
      <c r="G15" s="36">
        <v>0</v>
      </c>
      <c r="H15" s="36">
        <f t="shared" si="0"/>
        <v>270</v>
      </c>
      <c r="I15" s="37" t="s">
        <v>66</v>
      </c>
      <c r="J15" s="37" t="s">
        <v>187</v>
      </c>
      <c r="K15" s="38"/>
      <c r="L15" s="36">
        <f t="shared" si="1"/>
        <v>0</v>
      </c>
      <c r="M15" s="36">
        <f t="shared" si="2"/>
        <v>0</v>
      </c>
      <c r="N15" s="36">
        <f t="shared" si="3"/>
        <v>0</v>
      </c>
      <c r="O15" s="36">
        <f t="shared" si="4"/>
        <v>0</v>
      </c>
      <c r="P15" s="35"/>
    </row>
    <row r="16" spans="1:16" s="28" customFormat="1" ht="96">
      <c r="A16" s="36">
        <v>10</v>
      </c>
      <c r="B16" s="39" t="s">
        <v>82</v>
      </c>
      <c r="C16" s="36" t="s">
        <v>83</v>
      </c>
      <c r="D16" s="36" t="s">
        <v>65</v>
      </c>
      <c r="E16" s="36">
        <v>312</v>
      </c>
      <c r="F16" s="36">
        <v>144</v>
      </c>
      <c r="G16" s="36">
        <v>0</v>
      </c>
      <c r="H16" s="36">
        <f t="shared" si="0"/>
        <v>456</v>
      </c>
      <c r="I16" s="37" t="s">
        <v>66</v>
      </c>
      <c r="J16" s="37" t="s">
        <v>79</v>
      </c>
      <c r="K16" s="38"/>
      <c r="L16" s="36">
        <f t="shared" si="1"/>
        <v>0</v>
      </c>
      <c r="M16" s="36">
        <f t="shared" si="2"/>
        <v>0</v>
      </c>
      <c r="N16" s="36">
        <f t="shared" si="3"/>
        <v>0</v>
      </c>
      <c r="O16" s="36">
        <f t="shared" si="4"/>
        <v>0</v>
      </c>
      <c r="P16" s="35"/>
    </row>
    <row r="17" spans="1:16" s="28" customFormat="1" ht="96">
      <c r="A17" s="30">
        <v>11</v>
      </c>
      <c r="B17" s="39" t="s">
        <v>84</v>
      </c>
      <c r="C17" s="36" t="s">
        <v>85</v>
      </c>
      <c r="D17" s="36" t="s">
        <v>65</v>
      </c>
      <c r="E17" s="36">
        <v>70</v>
      </c>
      <c r="F17" s="36">
        <v>0</v>
      </c>
      <c r="G17" s="36">
        <v>0</v>
      </c>
      <c r="H17" s="36">
        <f t="shared" si="0"/>
        <v>70</v>
      </c>
      <c r="I17" s="37" t="s">
        <v>66</v>
      </c>
      <c r="J17" s="37" t="s">
        <v>187</v>
      </c>
      <c r="K17" s="38"/>
      <c r="L17" s="36">
        <f t="shared" si="1"/>
        <v>0</v>
      </c>
      <c r="M17" s="36">
        <f t="shared" si="2"/>
        <v>0</v>
      </c>
      <c r="N17" s="36">
        <f t="shared" si="3"/>
        <v>0</v>
      </c>
      <c r="O17" s="36">
        <f t="shared" si="4"/>
        <v>0</v>
      </c>
      <c r="P17" s="35"/>
    </row>
    <row r="18" spans="1:16" s="28" customFormat="1" ht="48">
      <c r="A18" s="36">
        <v>12</v>
      </c>
      <c r="B18" s="39" t="s">
        <v>86</v>
      </c>
      <c r="C18" s="36" t="s">
        <v>87</v>
      </c>
      <c r="D18" s="36" t="s">
        <v>65</v>
      </c>
      <c r="E18" s="36">
        <v>3482</v>
      </c>
      <c r="F18" s="36">
        <v>799</v>
      </c>
      <c r="G18" s="36">
        <v>256</v>
      </c>
      <c r="H18" s="36">
        <f t="shared" si="0"/>
        <v>4537</v>
      </c>
      <c r="I18" s="37" t="s">
        <v>88</v>
      </c>
      <c r="J18" s="37" t="s">
        <v>171</v>
      </c>
      <c r="K18" s="38"/>
      <c r="L18" s="36">
        <f t="shared" si="1"/>
        <v>0</v>
      </c>
      <c r="M18" s="36">
        <f t="shared" si="2"/>
        <v>0</v>
      </c>
      <c r="N18" s="36">
        <f t="shared" si="3"/>
        <v>0</v>
      </c>
      <c r="O18" s="36">
        <f t="shared" si="4"/>
        <v>0</v>
      </c>
      <c r="P18" s="35"/>
    </row>
    <row r="19" spans="1:16" s="28" customFormat="1" ht="48">
      <c r="A19" s="30">
        <v>13</v>
      </c>
      <c r="B19" s="39" t="s">
        <v>89</v>
      </c>
      <c r="C19" s="36" t="s">
        <v>179</v>
      </c>
      <c r="D19" s="36" t="s">
        <v>180</v>
      </c>
      <c r="E19" s="36">
        <v>130</v>
      </c>
      <c r="F19" s="36">
        <v>30</v>
      </c>
      <c r="G19" s="36">
        <v>0</v>
      </c>
      <c r="H19" s="36">
        <f t="shared" si="0"/>
        <v>160</v>
      </c>
      <c r="I19" s="37" t="s">
        <v>181</v>
      </c>
      <c r="J19" s="37" t="s">
        <v>182</v>
      </c>
      <c r="K19" s="38"/>
      <c r="L19" s="36">
        <f t="shared" si="1"/>
        <v>0</v>
      </c>
      <c r="M19" s="36">
        <f t="shared" si="2"/>
        <v>0</v>
      </c>
      <c r="N19" s="36">
        <f t="shared" si="3"/>
        <v>0</v>
      </c>
      <c r="O19" s="36">
        <f t="shared" si="4"/>
        <v>0</v>
      </c>
      <c r="P19" s="35"/>
    </row>
    <row r="20" spans="1:16" s="28" customFormat="1">
      <c r="A20" s="30">
        <v>14</v>
      </c>
      <c r="B20" s="32">
        <v>605</v>
      </c>
      <c r="C20" s="32" t="s">
        <v>91</v>
      </c>
      <c r="D20" s="36"/>
      <c r="E20" s="36"/>
      <c r="F20" s="36"/>
      <c r="G20" s="36"/>
      <c r="H20" s="36">
        <f t="shared" si="0"/>
        <v>0</v>
      </c>
      <c r="I20" s="37"/>
      <c r="J20" s="37"/>
      <c r="K20" s="38"/>
      <c r="L20" s="36">
        <f t="shared" si="1"/>
        <v>0</v>
      </c>
      <c r="M20" s="36">
        <f t="shared" si="2"/>
        <v>0</v>
      </c>
      <c r="N20" s="36">
        <f t="shared" si="3"/>
        <v>0</v>
      </c>
      <c r="O20" s="36">
        <f t="shared" si="4"/>
        <v>0</v>
      </c>
      <c r="P20" s="35"/>
    </row>
    <row r="21" spans="1:16" s="28" customFormat="1" ht="60">
      <c r="A21" s="30">
        <v>15</v>
      </c>
      <c r="B21" s="36" t="s">
        <v>92</v>
      </c>
      <c r="C21" s="36" t="s">
        <v>93</v>
      </c>
      <c r="D21" s="36" t="s">
        <v>90</v>
      </c>
      <c r="E21" s="36">
        <v>1233</v>
      </c>
      <c r="F21" s="36">
        <v>431</v>
      </c>
      <c r="G21" s="36">
        <v>64</v>
      </c>
      <c r="H21" s="36">
        <f t="shared" si="0"/>
        <v>1728</v>
      </c>
      <c r="I21" s="37" t="s">
        <v>172</v>
      </c>
      <c r="J21" s="37" t="s">
        <v>173</v>
      </c>
      <c r="K21" s="38"/>
      <c r="L21" s="36">
        <f t="shared" si="1"/>
        <v>0</v>
      </c>
      <c r="M21" s="36">
        <f t="shared" si="2"/>
        <v>0</v>
      </c>
      <c r="N21" s="36">
        <f t="shared" si="3"/>
        <v>0</v>
      </c>
      <c r="O21" s="36">
        <f t="shared" si="4"/>
        <v>0</v>
      </c>
      <c r="P21" s="35"/>
    </row>
    <row r="22" spans="1:16" s="28" customFormat="1" ht="48">
      <c r="A22" s="30">
        <v>16</v>
      </c>
      <c r="B22" s="36" t="s">
        <v>174</v>
      </c>
      <c r="C22" s="36" t="s">
        <v>175</v>
      </c>
      <c r="D22" s="36" t="s">
        <v>176</v>
      </c>
      <c r="E22" s="36">
        <v>521</v>
      </c>
      <c r="F22" s="36">
        <v>319</v>
      </c>
      <c r="G22" s="36">
        <v>31</v>
      </c>
      <c r="H22" s="36">
        <f t="shared" si="0"/>
        <v>871</v>
      </c>
      <c r="I22" s="37" t="s">
        <v>177</v>
      </c>
      <c r="J22" s="37" t="s">
        <v>178</v>
      </c>
      <c r="K22" s="38"/>
      <c r="L22" s="36">
        <f t="shared" si="1"/>
        <v>0</v>
      </c>
      <c r="M22" s="36">
        <f t="shared" si="2"/>
        <v>0</v>
      </c>
      <c r="N22" s="36">
        <f t="shared" si="3"/>
        <v>0</v>
      </c>
      <c r="O22" s="36">
        <f t="shared" si="4"/>
        <v>0</v>
      </c>
      <c r="P22" s="35"/>
    </row>
    <row r="23" spans="1:16" s="29" customFormat="1" ht="21" customHeight="1">
      <c r="A23" s="33"/>
      <c r="B23" s="33"/>
      <c r="C23" s="32" t="s">
        <v>94</v>
      </c>
      <c r="D23" s="33"/>
      <c r="E23" s="33"/>
      <c r="F23" s="33"/>
      <c r="G23" s="33"/>
      <c r="H23" s="33"/>
      <c r="I23" s="33"/>
      <c r="J23" s="33"/>
      <c r="K23" s="40"/>
      <c r="L23" s="36">
        <f>SUM(L8:L22)</f>
        <v>0</v>
      </c>
      <c r="M23" s="36">
        <f t="shared" ref="M23:N23" si="5">SUM(M8:M22)</f>
        <v>0</v>
      </c>
      <c r="N23" s="36">
        <f t="shared" si="5"/>
        <v>0</v>
      </c>
      <c r="O23" s="36">
        <f>SUM(L23:N23)</f>
        <v>0</v>
      </c>
      <c r="P23" s="33"/>
    </row>
    <row r="26" spans="1:16" ht="28.5" customHeight="1">
      <c r="A26" s="135"/>
      <c r="B26" s="135"/>
      <c r="C26" s="135"/>
      <c r="D26" s="135"/>
      <c r="E26" s="135"/>
      <c r="F26" s="135"/>
      <c r="G26" s="135"/>
      <c r="H26" s="135"/>
      <c r="I26" s="135"/>
      <c r="J26" s="135"/>
      <c r="K26" s="135"/>
      <c r="L26" s="135"/>
      <c r="M26" s="135"/>
      <c r="N26" s="135"/>
      <c r="O26" s="135"/>
      <c r="P26" s="135"/>
    </row>
    <row r="27" spans="1:16" ht="38.25" customHeight="1">
      <c r="A27" s="135"/>
      <c r="B27" s="135"/>
      <c r="C27" s="135"/>
      <c r="D27" s="135"/>
      <c r="E27" s="135"/>
      <c r="F27" s="135"/>
      <c r="G27" s="135"/>
      <c r="H27" s="135"/>
      <c r="I27" s="135"/>
      <c r="J27" s="135"/>
      <c r="K27" s="135"/>
      <c r="L27" s="135"/>
      <c r="M27" s="135"/>
      <c r="N27" s="135"/>
      <c r="O27" s="135"/>
      <c r="P27" s="135"/>
    </row>
  </sheetData>
  <sheetProtection algorithmName="SHA-512" hashValue="BhCnQ8lNQdV5uy62F2wCuUe1kmJNuRAOkqHHc0BT380IKVEjjwvW0rNN4mSd7LZiukNpofy3KzPfit7WHl8K/w==" saltValue="eWsYFHcrD30skB1T6XS9og==" spinCount="100000" sheet="1" objects="1" scenarios="1"/>
  <protectedRanges>
    <protectedRange sqref="K7:K23" name="区域1"/>
  </protectedRanges>
  <customSheetViews>
    <customSheetView guid="{236E2942-962E-4209-837B-0D436F15344B}">
      <selection activeCell="E8" sqref="E8"/>
      <pageMargins left="0.33" right="0.27559055118110198" top="0.43307086614173201" bottom="0.59055118110236204" header="0.31496062992126" footer="0.31496062992126"/>
      <pageSetup paperSize="9" orientation="portrait"/>
    </customSheetView>
  </customSheetViews>
  <mergeCells count="16">
    <mergeCell ref="A1:P1"/>
    <mergeCell ref="A3:C3"/>
    <mergeCell ref="A4:P4"/>
    <mergeCell ref="A26:P26"/>
    <mergeCell ref="A27:P27"/>
    <mergeCell ref="A5:A6"/>
    <mergeCell ref="B5:B6"/>
    <mergeCell ref="C5:C6"/>
    <mergeCell ref="D5:D6"/>
    <mergeCell ref="I5:I6"/>
    <mergeCell ref="J5:J6"/>
    <mergeCell ref="K5:K6"/>
    <mergeCell ref="P5:P6"/>
    <mergeCell ref="E5:H5"/>
    <mergeCell ref="L5:O5"/>
    <mergeCell ref="A2:P2"/>
  </mergeCells>
  <phoneticPr fontId="46" type="noConversion"/>
  <printOptions horizontalCentered="1"/>
  <pageMargins left="0.31496062992125984" right="0.27559055118110237" top="0.43307086614173229" bottom="1.1023622047244095" header="0.31496062992125984" footer="0.31496062992125984"/>
  <pageSetup paperSize="9" orientation="landscape" r:id="rId1"/>
  <headerFooter>
    <oddFooter>&amp;L响应人：                           （盖单位公章）   
法定代表人或其委托代理人：                                         （签字）</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J11" sqref="J11"/>
    </sheetView>
  </sheetViews>
  <sheetFormatPr defaultColWidth="9" defaultRowHeight="15"/>
  <cols>
    <col min="1" max="1" width="6.25" style="19" customWidth="1"/>
    <col min="2" max="2" width="7.375" style="19" customWidth="1"/>
    <col min="3" max="3" width="18.375" style="19" customWidth="1"/>
    <col min="4" max="4" width="6" style="19" customWidth="1"/>
    <col min="5" max="5" width="6.875" style="20" customWidth="1"/>
    <col min="6" max="6" width="31.25" style="20" customWidth="1"/>
    <col min="7" max="7" width="14.5" style="20" customWidth="1"/>
    <col min="8" max="8" width="11.25" style="21" customWidth="1"/>
    <col min="9" max="9" width="10.375" style="21" customWidth="1"/>
    <col min="10" max="10" width="7.25" style="22" customWidth="1"/>
    <col min="11" max="11" width="30.625" style="23" customWidth="1"/>
    <col min="12" max="16384" width="9" style="23"/>
  </cols>
  <sheetData>
    <row r="1" spans="1:11" ht="27.95" customHeight="1">
      <c r="A1" s="132" t="s">
        <v>193</v>
      </c>
      <c r="B1" s="132"/>
      <c r="C1" s="132"/>
      <c r="D1" s="132"/>
      <c r="E1" s="132"/>
      <c r="F1" s="132"/>
      <c r="G1" s="132"/>
      <c r="H1" s="132"/>
      <c r="I1" s="132"/>
      <c r="J1" s="132"/>
      <c r="K1" s="25"/>
    </row>
    <row r="2" spans="1:11" ht="27.95" customHeight="1">
      <c r="A2" s="132" t="s">
        <v>194</v>
      </c>
      <c r="B2" s="132"/>
      <c r="C2" s="132"/>
      <c r="D2" s="132"/>
      <c r="E2" s="132"/>
      <c r="F2" s="132"/>
      <c r="G2" s="132"/>
      <c r="H2" s="132"/>
      <c r="I2" s="132"/>
      <c r="J2" s="132"/>
      <c r="K2" s="25"/>
    </row>
    <row r="3" spans="1:11" s="2" customFormat="1" ht="28.5" customHeight="1">
      <c r="A3" s="133" t="s">
        <v>18</v>
      </c>
      <c r="B3" s="133"/>
      <c r="C3" s="133"/>
      <c r="D3" s="7"/>
      <c r="E3" s="7"/>
      <c r="F3" s="7"/>
      <c r="G3" s="7"/>
      <c r="H3" s="7"/>
      <c r="I3" s="7"/>
      <c r="J3" s="7"/>
    </row>
    <row r="4" spans="1:11" ht="31.5" customHeight="1">
      <c r="A4" s="134" t="s">
        <v>29</v>
      </c>
      <c r="B4" s="134"/>
      <c r="C4" s="134"/>
      <c r="D4" s="134"/>
      <c r="E4" s="134"/>
      <c r="F4" s="134"/>
      <c r="G4" s="134"/>
      <c r="H4" s="134"/>
      <c r="I4" s="134"/>
      <c r="J4" s="134"/>
      <c r="K4" s="25"/>
    </row>
    <row r="5" spans="1:11" s="18" customFormat="1" ht="28.5">
      <c r="A5" s="24" t="s">
        <v>19</v>
      </c>
      <c r="B5" s="24" t="s">
        <v>30</v>
      </c>
      <c r="C5" s="24" t="s">
        <v>31</v>
      </c>
      <c r="D5" s="24" t="s">
        <v>32</v>
      </c>
      <c r="E5" s="9" t="s">
        <v>33</v>
      </c>
      <c r="F5" s="9" t="s">
        <v>34</v>
      </c>
      <c r="G5" s="9" t="s">
        <v>35</v>
      </c>
      <c r="H5" s="10" t="s">
        <v>36</v>
      </c>
      <c r="I5" s="10" t="s">
        <v>37</v>
      </c>
      <c r="J5" s="26" t="s">
        <v>22</v>
      </c>
      <c r="K5" s="27"/>
    </row>
    <row r="6" spans="1:11" s="59" customFormat="1" ht="21" customHeight="1">
      <c r="A6" s="15">
        <v>1</v>
      </c>
      <c r="B6" s="16" t="s">
        <v>38</v>
      </c>
      <c r="C6" s="16" t="s">
        <v>39</v>
      </c>
      <c r="D6" s="15" t="s">
        <v>40</v>
      </c>
      <c r="E6" s="56"/>
      <c r="F6" s="56"/>
      <c r="G6" s="56"/>
      <c r="H6" s="67"/>
      <c r="I6" s="67"/>
      <c r="J6" s="57"/>
      <c r="K6" s="58"/>
    </row>
    <row r="7" spans="1:11" s="59" customFormat="1" ht="21" customHeight="1">
      <c r="A7" s="15">
        <v>2</v>
      </c>
      <c r="B7" s="16" t="s">
        <v>41</v>
      </c>
      <c r="C7" s="16" t="s">
        <v>42</v>
      </c>
      <c r="D7" s="15" t="s">
        <v>40</v>
      </c>
      <c r="E7" s="56"/>
      <c r="F7" s="56"/>
      <c r="G7" s="56"/>
      <c r="H7" s="67"/>
      <c r="I7" s="67"/>
      <c r="J7" s="57"/>
      <c r="K7" s="58"/>
    </row>
    <row r="8" spans="1:11" s="59" customFormat="1" ht="75.75" customHeight="1">
      <c r="A8" s="60">
        <v>3</v>
      </c>
      <c r="B8" s="60" t="s">
        <v>43</v>
      </c>
      <c r="C8" s="60" t="s">
        <v>44</v>
      </c>
      <c r="D8" s="60" t="s">
        <v>45</v>
      </c>
      <c r="E8" s="61" t="s">
        <v>46</v>
      </c>
      <c r="F8" s="62" t="s">
        <v>47</v>
      </c>
      <c r="G8" s="62" t="s">
        <v>48</v>
      </c>
      <c r="H8" s="63">
        <v>3000</v>
      </c>
      <c r="I8" s="64">
        <f>H8*E8</f>
        <v>3000</v>
      </c>
      <c r="J8" s="65"/>
      <c r="K8" s="66"/>
    </row>
    <row r="9" spans="1:11" s="59" customFormat="1" ht="23.25" customHeight="1">
      <c r="A9" s="15">
        <v>4</v>
      </c>
      <c r="B9" s="16" t="s">
        <v>49</v>
      </c>
      <c r="C9" s="16" t="s">
        <v>50</v>
      </c>
      <c r="D9" s="15" t="s">
        <v>40</v>
      </c>
      <c r="E9" s="56"/>
      <c r="F9" s="56"/>
      <c r="G9" s="56"/>
      <c r="H9" s="67"/>
      <c r="I9" s="78"/>
      <c r="J9" s="57"/>
      <c r="K9" s="66"/>
    </row>
    <row r="10" spans="1:11" s="59" customFormat="1" ht="25.5" customHeight="1">
      <c r="A10" s="15">
        <v>5</v>
      </c>
      <c r="B10" s="15" t="s">
        <v>51</v>
      </c>
      <c r="C10" s="15" t="s">
        <v>52</v>
      </c>
      <c r="D10" s="15" t="s">
        <v>45</v>
      </c>
      <c r="E10" s="56">
        <v>1</v>
      </c>
      <c r="F10" s="56" t="s">
        <v>53</v>
      </c>
      <c r="G10" s="56"/>
      <c r="H10" s="68"/>
      <c r="I10" s="78">
        <f>ROUND(H10*E10,0)</f>
        <v>0</v>
      </c>
      <c r="J10" s="69"/>
      <c r="K10" s="66"/>
    </row>
    <row r="11" spans="1:11" s="59" customFormat="1" ht="57" customHeight="1">
      <c r="A11" s="15">
        <v>6</v>
      </c>
      <c r="B11" s="15" t="s">
        <v>54</v>
      </c>
      <c r="C11" s="15" t="s">
        <v>55</v>
      </c>
      <c r="D11" s="15" t="s">
        <v>45</v>
      </c>
      <c r="E11" s="56">
        <v>1</v>
      </c>
      <c r="F11" s="62" t="s">
        <v>56</v>
      </c>
      <c r="G11" s="62" t="s">
        <v>57</v>
      </c>
      <c r="H11" s="70">
        <v>75323</v>
      </c>
      <c r="I11" s="78">
        <f>ROUND(H11*E11,0)</f>
        <v>75323</v>
      </c>
      <c r="J11" s="71"/>
      <c r="K11" s="66"/>
    </row>
    <row r="12" spans="1:11" s="59" customFormat="1" ht="29.25" customHeight="1">
      <c r="A12" s="72"/>
      <c r="B12" s="72"/>
      <c r="C12" s="73" t="s">
        <v>58</v>
      </c>
      <c r="D12" s="72"/>
      <c r="E12" s="74"/>
      <c r="F12" s="74"/>
      <c r="G12" s="74"/>
      <c r="H12" s="75"/>
      <c r="I12" s="76">
        <f>ROUND(SUM(I8:I11),0)</f>
        <v>78323</v>
      </c>
      <c r="J12" s="77"/>
      <c r="K12" s="58"/>
    </row>
    <row r="14" spans="1:11" ht="37.5" customHeight="1">
      <c r="A14" s="135" t="s">
        <v>59</v>
      </c>
      <c r="B14" s="135"/>
      <c r="C14" s="135"/>
      <c r="D14" s="135"/>
      <c r="E14" s="135"/>
      <c r="F14" s="135"/>
      <c r="G14" s="135"/>
      <c r="H14" s="135"/>
      <c r="I14" s="135"/>
      <c r="J14" s="135"/>
    </row>
    <row r="15" spans="1:11" ht="35.25" customHeight="1">
      <c r="A15" s="135"/>
      <c r="B15" s="135"/>
      <c r="C15" s="135"/>
      <c r="D15" s="135"/>
      <c r="E15" s="135"/>
      <c r="F15" s="135"/>
      <c r="G15" s="135"/>
      <c r="H15" s="135"/>
      <c r="I15" s="135"/>
      <c r="J15" s="135"/>
    </row>
  </sheetData>
  <sheetProtection algorithmName="SHA-512" hashValue="p9QK+4ZS66YPg28Xpsox2mCpMX6N+B1xDE/A+OnqaPc3B2MR5hWb//TgR+hDLiYnjgKPRTkpzpTPkpX/snmbpA==" saltValue="i0fLyAfic/urbntGvZrOTg==" spinCount="100000" sheet="1" objects="1" scenarios="1"/>
  <protectedRanges>
    <protectedRange sqref="H10" name="区域1"/>
  </protectedRanges>
  <mergeCells count="6">
    <mergeCell ref="A1:J1"/>
    <mergeCell ref="A3:C3"/>
    <mergeCell ref="A4:J4"/>
    <mergeCell ref="A14:J14"/>
    <mergeCell ref="A15:J15"/>
    <mergeCell ref="A2:J2"/>
  </mergeCells>
  <phoneticPr fontId="46"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topLeftCell="A16" workbookViewId="0">
      <selection activeCell="M13" sqref="M13"/>
    </sheetView>
  </sheetViews>
  <sheetFormatPr defaultColWidth="9" defaultRowHeight="12"/>
  <cols>
    <col min="1" max="1" width="5.625" style="2" customWidth="1"/>
    <col min="2" max="2" width="7.625" style="2" customWidth="1"/>
    <col min="3" max="3" width="14.5" style="3" customWidth="1"/>
    <col min="4" max="4" width="4.75" style="4" customWidth="1"/>
    <col min="5" max="5" width="6.5" style="4" customWidth="1"/>
    <col min="6" max="6" width="25.375" style="4" customWidth="1"/>
    <col min="7" max="7" width="25.125" style="4" customWidth="1"/>
    <col min="8" max="8" width="8" style="5" customWidth="1"/>
    <col min="9" max="9" width="12.75" style="6" customWidth="1"/>
    <col min="10" max="10" width="7.125" style="2" customWidth="1"/>
    <col min="11" max="16384" width="9" style="2"/>
  </cols>
  <sheetData>
    <row r="1" spans="1:10" ht="39.75" customHeight="1">
      <c r="A1" s="132" t="s">
        <v>193</v>
      </c>
      <c r="B1" s="132"/>
      <c r="C1" s="132"/>
      <c r="D1" s="132"/>
      <c r="E1" s="132"/>
      <c r="F1" s="132"/>
      <c r="G1" s="132"/>
      <c r="H1" s="132"/>
      <c r="I1" s="132"/>
      <c r="J1" s="132"/>
    </row>
    <row r="2" spans="1:10" ht="39.75" customHeight="1">
      <c r="A2" s="132" t="s">
        <v>194</v>
      </c>
      <c r="B2" s="132"/>
      <c r="C2" s="132"/>
      <c r="D2" s="132"/>
      <c r="E2" s="132"/>
      <c r="F2" s="132"/>
      <c r="G2" s="132"/>
      <c r="H2" s="132"/>
      <c r="I2" s="132"/>
      <c r="J2" s="132"/>
    </row>
    <row r="3" spans="1:10" ht="28.5" customHeight="1">
      <c r="A3" s="152" t="s">
        <v>18</v>
      </c>
      <c r="B3" s="152"/>
      <c r="C3" s="152"/>
      <c r="D3" s="8"/>
      <c r="E3" s="8"/>
      <c r="F3" s="8"/>
      <c r="G3" s="8"/>
      <c r="H3" s="8"/>
      <c r="I3" s="8"/>
      <c r="J3" s="8"/>
    </row>
    <row r="4" spans="1:10" ht="29.25" customHeight="1">
      <c r="A4" s="134" t="s">
        <v>157</v>
      </c>
      <c r="B4" s="134"/>
      <c r="C4" s="134"/>
      <c r="D4" s="134"/>
      <c r="E4" s="134"/>
      <c r="F4" s="134"/>
      <c r="G4" s="134"/>
      <c r="H4" s="134"/>
      <c r="I4" s="134"/>
      <c r="J4" s="134"/>
    </row>
    <row r="5" spans="1:10" s="97" customFormat="1" ht="37.5" customHeight="1">
      <c r="A5" s="11" t="s">
        <v>19</v>
      </c>
      <c r="B5" s="11" t="s">
        <v>30</v>
      </c>
      <c r="C5" s="12" t="s">
        <v>61</v>
      </c>
      <c r="D5" s="16" t="s">
        <v>32</v>
      </c>
      <c r="E5" s="13" t="s">
        <v>33</v>
      </c>
      <c r="F5" s="99" t="s">
        <v>34</v>
      </c>
      <c r="G5" s="99" t="s">
        <v>35</v>
      </c>
      <c r="H5" s="82" t="s">
        <v>36</v>
      </c>
      <c r="I5" s="82" t="s">
        <v>37</v>
      </c>
      <c r="J5" s="82" t="s">
        <v>22</v>
      </c>
    </row>
    <row r="6" spans="1:10" s="83" customFormat="1" ht="21" customHeight="1">
      <c r="A6" s="69">
        <v>1</v>
      </c>
      <c r="B6" s="11">
        <v>602</v>
      </c>
      <c r="C6" s="12" t="s">
        <v>95</v>
      </c>
      <c r="D6" s="16"/>
      <c r="E6" s="13"/>
      <c r="F6" s="13"/>
      <c r="G6" s="13"/>
      <c r="H6" s="95"/>
      <c r="I6" s="82"/>
      <c r="J6" s="82"/>
    </row>
    <row r="7" spans="1:10" s="83" customFormat="1" ht="48">
      <c r="A7" s="15">
        <v>2</v>
      </c>
      <c r="B7" s="15" t="s">
        <v>63</v>
      </c>
      <c r="C7" s="15" t="s">
        <v>185</v>
      </c>
      <c r="D7" s="15" t="s">
        <v>65</v>
      </c>
      <c r="E7" s="15">
        <v>6016</v>
      </c>
      <c r="F7" s="79" t="s">
        <v>96</v>
      </c>
      <c r="G7" s="80" t="s">
        <v>184</v>
      </c>
      <c r="H7" s="81"/>
      <c r="I7" s="15">
        <f>ROUND(H7*E7,0)</f>
        <v>0</v>
      </c>
      <c r="J7" s="82"/>
    </row>
    <row r="8" spans="1:10" s="83" customFormat="1" ht="48">
      <c r="A8" s="69">
        <v>3</v>
      </c>
      <c r="B8" s="15" t="s">
        <v>167</v>
      </c>
      <c r="C8" s="15" t="s">
        <v>168</v>
      </c>
      <c r="D8" s="54" t="s">
        <v>65</v>
      </c>
      <c r="E8" s="84">
        <v>6196</v>
      </c>
      <c r="F8" s="85" t="s">
        <v>169</v>
      </c>
      <c r="G8" s="79" t="s">
        <v>170</v>
      </c>
      <c r="H8" s="81"/>
      <c r="I8" s="15">
        <f t="shared" ref="I8:I27" si="0">ROUND(H8*E8,0)</f>
        <v>0</v>
      </c>
      <c r="J8" s="82"/>
    </row>
    <row r="9" spans="1:10" s="83" customFormat="1" ht="19.5" customHeight="1">
      <c r="A9" s="69">
        <v>4</v>
      </c>
      <c r="B9" s="15" t="s">
        <v>140</v>
      </c>
      <c r="C9" s="15" t="s">
        <v>141</v>
      </c>
      <c r="D9" s="15"/>
      <c r="E9" s="86"/>
      <c r="F9" s="79"/>
      <c r="G9" s="79"/>
      <c r="H9" s="81"/>
      <c r="I9" s="15">
        <f t="shared" si="0"/>
        <v>0</v>
      </c>
      <c r="J9" s="82"/>
    </row>
    <row r="10" spans="1:10" s="83" customFormat="1" ht="53.25" customHeight="1">
      <c r="A10" s="15">
        <v>5</v>
      </c>
      <c r="B10" s="15" t="s">
        <v>138</v>
      </c>
      <c r="C10" s="15" t="s">
        <v>135</v>
      </c>
      <c r="D10" s="15" t="s">
        <v>65</v>
      </c>
      <c r="E10" s="15">
        <v>180</v>
      </c>
      <c r="F10" s="79" t="s">
        <v>96</v>
      </c>
      <c r="G10" s="79" t="s">
        <v>143</v>
      </c>
      <c r="H10" s="81"/>
      <c r="I10" s="15">
        <f t="shared" si="0"/>
        <v>0</v>
      </c>
      <c r="J10" s="82"/>
    </row>
    <row r="11" spans="1:10" s="83" customFormat="1" ht="58.5" customHeight="1">
      <c r="A11" s="69">
        <v>6</v>
      </c>
      <c r="B11" s="15" t="s">
        <v>139</v>
      </c>
      <c r="C11" s="15" t="s">
        <v>136</v>
      </c>
      <c r="D11" s="15" t="s">
        <v>137</v>
      </c>
      <c r="E11" s="15">
        <v>4</v>
      </c>
      <c r="F11" s="79" t="s">
        <v>142</v>
      </c>
      <c r="G11" s="79" t="s">
        <v>144</v>
      </c>
      <c r="H11" s="81"/>
      <c r="I11" s="15">
        <f t="shared" si="0"/>
        <v>0</v>
      </c>
      <c r="J11" s="82"/>
    </row>
    <row r="12" spans="1:10" s="83" customFormat="1">
      <c r="A12" s="69">
        <v>7</v>
      </c>
      <c r="B12" s="16" t="s">
        <v>89</v>
      </c>
      <c r="C12" s="16" t="s">
        <v>151</v>
      </c>
      <c r="D12" s="15"/>
      <c r="E12" s="15"/>
      <c r="F12" s="79"/>
      <c r="G12" s="79"/>
      <c r="H12" s="81"/>
      <c r="I12" s="15">
        <f t="shared" si="0"/>
        <v>0</v>
      </c>
      <c r="J12" s="82"/>
    </row>
    <row r="13" spans="1:10" s="83" customFormat="1" ht="36">
      <c r="A13" s="15">
        <v>8</v>
      </c>
      <c r="B13" s="15" t="s">
        <v>97</v>
      </c>
      <c r="C13" s="87" t="s">
        <v>150</v>
      </c>
      <c r="D13" s="15" t="s">
        <v>65</v>
      </c>
      <c r="E13" s="15">
        <v>786</v>
      </c>
      <c r="F13" s="79" t="s">
        <v>98</v>
      </c>
      <c r="G13" s="79" t="s">
        <v>99</v>
      </c>
      <c r="H13" s="81"/>
      <c r="I13" s="15">
        <f t="shared" si="0"/>
        <v>0</v>
      </c>
      <c r="J13" s="82"/>
    </row>
    <row r="14" spans="1:10" s="83" customFormat="1" ht="36">
      <c r="A14" s="69">
        <v>9</v>
      </c>
      <c r="B14" s="15" t="s">
        <v>100</v>
      </c>
      <c r="C14" s="87" t="s">
        <v>101</v>
      </c>
      <c r="D14" s="15" t="s">
        <v>65</v>
      </c>
      <c r="E14" s="15">
        <v>135</v>
      </c>
      <c r="F14" s="79" t="s">
        <v>98</v>
      </c>
      <c r="G14" s="79" t="s">
        <v>99</v>
      </c>
      <c r="H14" s="81"/>
      <c r="I14" s="15">
        <f t="shared" si="0"/>
        <v>0</v>
      </c>
      <c r="J14" s="82"/>
    </row>
    <row r="15" spans="1:10" s="83" customFormat="1" ht="36">
      <c r="A15" s="69">
        <v>10</v>
      </c>
      <c r="B15" s="15" t="s">
        <v>102</v>
      </c>
      <c r="C15" s="87" t="s">
        <v>103</v>
      </c>
      <c r="D15" s="15" t="s">
        <v>65</v>
      </c>
      <c r="E15" s="15">
        <v>120</v>
      </c>
      <c r="F15" s="79" t="s">
        <v>98</v>
      </c>
      <c r="G15" s="79" t="s">
        <v>99</v>
      </c>
      <c r="H15" s="81"/>
      <c r="I15" s="15">
        <f t="shared" si="0"/>
        <v>0</v>
      </c>
      <c r="J15" s="82"/>
    </row>
    <row r="16" spans="1:10" s="83" customFormat="1">
      <c r="A16" s="15">
        <v>11</v>
      </c>
      <c r="B16" s="16">
        <v>604</v>
      </c>
      <c r="C16" s="88" t="s">
        <v>104</v>
      </c>
      <c r="D16" s="15"/>
      <c r="E16" s="15"/>
      <c r="F16" s="15"/>
      <c r="G16" s="79"/>
      <c r="H16" s="81"/>
      <c r="I16" s="15">
        <f t="shared" si="0"/>
        <v>0</v>
      </c>
      <c r="J16" s="82"/>
    </row>
    <row r="17" spans="1:10" s="83" customFormat="1">
      <c r="A17" s="69">
        <v>12</v>
      </c>
      <c r="B17" s="16" t="s">
        <v>105</v>
      </c>
      <c r="C17" s="88" t="s">
        <v>106</v>
      </c>
      <c r="D17" s="15"/>
      <c r="E17" s="15"/>
      <c r="F17" s="15"/>
      <c r="G17" s="79"/>
      <c r="H17" s="81"/>
      <c r="I17" s="15">
        <f t="shared" si="0"/>
        <v>0</v>
      </c>
      <c r="J17" s="82"/>
    </row>
    <row r="18" spans="1:10" s="83" customFormat="1" ht="60">
      <c r="A18" s="69">
        <v>13</v>
      </c>
      <c r="B18" s="15" t="s">
        <v>107</v>
      </c>
      <c r="C18" s="87" t="s">
        <v>108</v>
      </c>
      <c r="D18" s="15" t="s">
        <v>90</v>
      </c>
      <c r="E18" s="15">
        <v>8</v>
      </c>
      <c r="F18" s="79" t="s">
        <v>109</v>
      </c>
      <c r="G18" s="79" t="s">
        <v>110</v>
      </c>
      <c r="H18" s="81"/>
      <c r="I18" s="15">
        <f t="shared" si="0"/>
        <v>0</v>
      </c>
      <c r="J18" s="82"/>
    </row>
    <row r="19" spans="1:10" s="83" customFormat="1" ht="60">
      <c r="A19" s="15">
        <v>14</v>
      </c>
      <c r="B19" s="15" t="s">
        <v>111</v>
      </c>
      <c r="C19" s="87" t="s">
        <v>112</v>
      </c>
      <c r="D19" s="15" t="s">
        <v>90</v>
      </c>
      <c r="E19" s="15">
        <v>3</v>
      </c>
      <c r="F19" s="79" t="s">
        <v>109</v>
      </c>
      <c r="G19" s="79" t="s">
        <v>110</v>
      </c>
      <c r="H19" s="81"/>
      <c r="I19" s="15">
        <f t="shared" si="0"/>
        <v>0</v>
      </c>
      <c r="J19" s="82"/>
    </row>
    <row r="20" spans="1:10" s="83" customFormat="1" ht="60">
      <c r="A20" s="69">
        <v>15</v>
      </c>
      <c r="B20" s="15" t="s">
        <v>113</v>
      </c>
      <c r="C20" s="87" t="s">
        <v>114</v>
      </c>
      <c r="D20" s="15" t="s">
        <v>90</v>
      </c>
      <c r="E20" s="15">
        <v>1</v>
      </c>
      <c r="F20" s="79" t="s">
        <v>109</v>
      </c>
      <c r="G20" s="79" t="s">
        <v>110</v>
      </c>
      <c r="H20" s="81"/>
      <c r="I20" s="15">
        <f t="shared" si="0"/>
        <v>0</v>
      </c>
      <c r="J20" s="82"/>
    </row>
    <row r="21" spans="1:10" s="83" customFormat="1">
      <c r="A21" s="69">
        <v>16</v>
      </c>
      <c r="B21" s="15" t="s">
        <v>115</v>
      </c>
      <c r="C21" s="87" t="s">
        <v>116</v>
      </c>
      <c r="D21" s="15"/>
      <c r="E21" s="15"/>
      <c r="F21" s="79"/>
      <c r="G21" s="79"/>
      <c r="H21" s="81"/>
      <c r="I21" s="15">
        <f t="shared" si="0"/>
        <v>0</v>
      </c>
      <c r="J21" s="82"/>
    </row>
    <row r="22" spans="1:10" s="83" customFormat="1" ht="24">
      <c r="A22" s="15">
        <v>17</v>
      </c>
      <c r="B22" s="15" t="s">
        <v>117</v>
      </c>
      <c r="C22" s="87" t="s">
        <v>118</v>
      </c>
      <c r="D22" s="15" t="s">
        <v>119</v>
      </c>
      <c r="E22" s="15">
        <v>3</v>
      </c>
      <c r="F22" s="79" t="s">
        <v>120</v>
      </c>
      <c r="G22" s="79" t="s">
        <v>121</v>
      </c>
      <c r="H22" s="81"/>
      <c r="I22" s="15">
        <f t="shared" si="0"/>
        <v>0</v>
      </c>
      <c r="J22" s="82"/>
    </row>
    <row r="23" spans="1:10" s="83" customFormat="1" ht="60">
      <c r="A23" s="69">
        <v>18</v>
      </c>
      <c r="B23" s="15" t="s">
        <v>161</v>
      </c>
      <c r="C23" s="87" t="s">
        <v>122</v>
      </c>
      <c r="D23" s="15" t="s">
        <v>90</v>
      </c>
      <c r="E23" s="15">
        <v>12</v>
      </c>
      <c r="F23" s="15" t="s">
        <v>123</v>
      </c>
      <c r="G23" s="79" t="s">
        <v>124</v>
      </c>
      <c r="H23" s="81"/>
      <c r="I23" s="15">
        <f t="shared" si="0"/>
        <v>0</v>
      </c>
      <c r="J23" s="82"/>
    </row>
    <row r="24" spans="1:10" s="83" customFormat="1">
      <c r="A24" s="69">
        <v>19</v>
      </c>
      <c r="B24" s="16">
        <v>605</v>
      </c>
      <c r="C24" s="88" t="s">
        <v>91</v>
      </c>
      <c r="D24" s="15"/>
      <c r="E24" s="15"/>
      <c r="F24" s="15"/>
      <c r="G24" s="79"/>
      <c r="H24" s="81"/>
      <c r="I24" s="15">
        <f t="shared" si="0"/>
        <v>0</v>
      </c>
      <c r="J24" s="82"/>
    </row>
    <row r="25" spans="1:10" s="83" customFormat="1" ht="45" customHeight="1">
      <c r="A25" s="15">
        <v>20</v>
      </c>
      <c r="B25" s="17" t="s">
        <v>125</v>
      </c>
      <c r="C25" s="89" t="s">
        <v>126</v>
      </c>
      <c r="D25" s="17" t="s">
        <v>163</v>
      </c>
      <c r="E25" s="17">
        <v>1926</v>
      </c>
      <c r="F25" s="90" t="s">
        <v>127</v>
      </c>
      <c r="G25" s="90" t="s">
        <v>183</v>
      </c>
      <c r="H25" s="91"/>
      <c r="I25" s="15">
        <f t="shared" si="0"/>
        <v>0</v>
      </c>
      <c r="J25" s="82"/>
    </row>
    <row r="26" spans="1:10" s="83" customFormat="1" ht="36">
      <c r="A26" s="69">
        <v>21</v>
      </c>
      <c r="B26" s="17" t="s">
        <v>146</v>
      </c>
      <c r="C26" s="89" t="s">
        <v>162</v>
      </c>
      <c r="D26" s="17" t="s">
        <v>163</v>
      </c>
      <c r="E26" s="17">
        <v>253.1</v>
      </c>
      <c r="F26" s="90" t="s">
        <v>128</v>
      </c>
      <c r="G26" s="90" t="s">
        <v>129</v>
      </c>
      <c r="H26" s="91"/>
      <c r="I26" s="15">
        <f t="shared" si="0"/>
        <v>0</v>
      </c>
      <c r="J26" s="82"/>
    </row>
    <row r="27" spans="1:10" s="83" customFormat="1" ht="36">
      <c r="A27" s="69">
        <v>22</v>
      </c>
      <c r="B27" s="17" t="s">
        <v>145</v>
      </c>
      <c r="C27" s="87" t="s">
        <v>130</v>
      </c>
      <c r="D27" s="17" t="s">
        <v>163</v>
      </c>
      <c r="E27" s="17">
        <v>60</v>
      </c>
      <c r="F27" s="90" t="s">
        <v>128</v>
      </c>
      <c r="G27" s="90" t="s">
        <v>129</v>
      </c>
      <c r="H27" s="91"/>
      <c r="I27" s="15">
        <f t="shared" si="0"/>
        <v>0</v>
      </c>
      <c r="J27" s="82"/>
    </row>
    <row r="28" spans="1:10" s="1" customFormat="1" ht="18" customHeight="1">
      <c r="A28" s="92"/>
      <c r="B28" s="92"/>
      <c r="C28" s="12" t="s">
        <v>94</v>
      </c>
      <c r="D28" s="16"/>
      <c r="E28" s="16"/>
      <c r="F28" s="16"/>
      <c r="G28" s="16"/>
      <c r="H28" s="93"/>
      <c r="I28" s="94">
        <f>SUM(I7:I27)</f>
        <v>0</v>
      </c>
      <c r="J28" s="92"/>
    </row>
    <row r="31" spans="1:10" ht="28.5" customHeight="1">
      <c r="A31" s="135"/>
      <c r="B31" s="135"/>
      <c r="C31" s="135"/>
      <c r="D31" s="135"/>
      <c r="E31" s="135"/>
      <c r="F31" s="135"/>
      <c r="G31" s="135"/>
      <c r="H31" s="135"/>
      <c r="I31" s="135"/>
      <c r="J31" s="135"/>
    </row>
    <row r="32" spans="1:10" ht="38.25" customHeight="1">
      <c r="A32" s="135"/>
      <c r="B32" s="135"/>
      <c r="C32" s="135"/>
      <c r="D32" s="135"/>
      <c r="E32" s="135"/>
      <c r="F32" s="135"/>
      <c r="G32" s="135"/>
      <c r="H32" s="135"/>
      <c r="I32" s="135"/>
      <c r="J32" s="135"/>
    </row>
  </sheetData>
  <sheetProtection algorithmName="SHA-512" hashValue="NEqn9zxTT7c5Se/tuQj3AwtoWi+baWgzUrbImyRrXlhIOvH2BipVMlYFyDa99tQCL4/9X15jZoGy1ip7Qj862g==" saltValue="U3Y0hF4UPikXJhuyXDQM3A==" spinCount="100000" sheet="1" objects="1" scenarios="1"/>
  <protectedRanges>
    <protectedRange sqref="H6:H28" name="区域1"/>
  </protectedRanges>
  <mergeCells count="6">
    <mergeCell ref="A1:J1"/>
    <mergeCell ref="A3:C3"/>
    <mergeCell ref="A4:J4"/>
    <mergeCell ref="A31:J31"/>
    <mergeCell ref="A32:J32"/>
    <mergeCell ref="A2:J2"/>
  </mergeCells>
  <phoneticPr fontId="46" type="noConversion"/>
  <printOptions horizontalCentered="1"/>
  <pageMargins left="0.31496062992125984" right="0.27559055118110237" top="0.43307086614173229" bottom="1.1023622047244095" header="0.31496062992125984" footer="0.31496062992125984"/>
  <pageSetup paperSize="9" orientation="landscape" r:id="rId1"/>
  <headerFooter>
    <oddFooter>&amp;L响应人：                           （盖单位公章）   
法定代表人或其委托代理人：                                         （签字）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2</vt:i4>
      </vt:variant>
    </vt:vector>
  </HeadingPairs>
  <TitlesOfParts>
    <vt:vector size="8" baseType="lpstr">
      <vt:lpstr>工程量清单说明</vt:lpstr>
      <vt:lpstr>响应报价汇总表</vt:lpstr>
      <vt:lpstr>100章-1</vt:lpstr>
      <vt:lpstr>600章-1</vt:lpstr>
      <vt:lpstr>100章-2</vt:lpstr>
      <vt:lpstr>600章-2</vt:lpstr>
      <vt:lpstr>'600章-1'!Print_Titles</vt:lpstr>
      <vt:lpstr>'600章-2'!Print_Titles</vt:lpstr>
    </vt:vector>
  </TitlesOfParts>
  <Company>MC SYSTEM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kangt</dc:creator>
  <cp:lastModifiedBy>万季怒</cp:lastModifiedBy>
  <cp:lastPrinted>2019-11-11T07:39:22Z</cp:lastPrinted>
  <dcterms:created xsi:type="dcterms:W3CDTF">2004-11-15T06:47:00Z</dcterms:created>
  <dcterms:modified xsi:type="dcterms:W3CDTF">2019-11-13T01:18:10Z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