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420"/>
  </bookViews>
  <sheets>
    <sheet name="工程量清单说明" sheetId="2" r:id="rId1"/>
    <sheet name="投标报价汇总表" sheetId="1" r:id="rId2"/>
    <sheet name="100章" sheetId="3" r:id="rId3"/>
    <sheet name="400章" sheetId="4" r:id="rId4"/>
    <sheet name="600章" sheetId="5" r:id="rId5"/>
  </sheets>
  <definedNames>
    <definedName name="_xlnm.Print_Titles" localSheetId="3">'400章'!$1:$5</definedName>
    <definedName name="_xlnm.Print_Titles" localSheetId="4">'600章'!$1:$5</definedName>
  </definedNames>
  <calcPr calcId="144525"/>
</workbook>
</file>

<file path=xl/sharedStrings.xml><?xml version="1.0" encoding="utf-8"?>
<sst xmlns="http://schemas.openxmlformats.org/spreadsheetml/2006/main" count="184" uniqueCount="115">
  <si>
    <t>1. 工程量清单说明</t>
  </si>
  <si>
    <t>1.1  本工程量清单是根据询比采购文件中包括的、有合同约束力的图纸以及有关工程量清单的国家标准、行业标准、合同条款中约定的工程量计算规则编制的。约定计量规则中没有的子目，其工程量按照有合同约束力的图纸所标示尺寸的理论净量计算。计量采用中华人民共和国法定计量单位。</t>
  </si>
  <si>
    <t>1.2 本工程量清单应与询比采购文件中的响应人须知、通用合同条款、专用合同条款、技术规范及图纸等一起阅读和理解。</t>
  </si>
  <si>
    <t>1.3 本工程量清单中所列工程数量是估算的或设计的预计数量，仅作为响应报价的共同基础，不能作为最终结算与支付的依据。实际支付应按实际完成的合格的工程量，由响应人按技术规范规定的计量方法，以监理人认可的尺寸、断面计量，按本工程量清单的单价和总额价计算支付金额；或者，根据具体情况，按合同条款第15.4款的规定，由监理人确定的单价或总额价计算支付额。</t>
  </si>
  <si>
    <t>1.4 对作业和材料的一般说明或规定，未重复写入工程量清单内，在给工程量清单各子目标价前，应参阅第八章的有关内容。</t>
  </si>
  <si>
    <t>1.5 工程量清单中所列工程量的变动，丝毫不会降低或影响合同条款的效力，也不免除承包人按规定的标准进行施工和修复缺陷的责任。</t>
  </si>
  <si>
    <t>1.6 图纸中所列的工程数量表及数量汇总表仅是提供资料，不是工程量清单的外延。当图纸与工程量清单所列数量不一致时，以工程量清单所列数量作为报价的依据。</t>
  </si>
  <si>
    <t>2. 投标报价说明</t>
  </si>
  <si>
    <t>2.1 采购人将提供固化的工程量清单，响应人仅需在清单汇总表中合计栏填报响应总价（整数），即可完成响应工程量清单的编制，确定响应单价，并打印出响应工程量清单，编入响应文件。</t>
  </si>
  <si>
    <t>2.2 除非合同另有规定，工程量清单中有标价的单价和总额价均已包括了为实施和完成合同工程所需的劳务、材料、机械、质检（自检）、安装、缺陷修复、管理、保险、规费、措施项目费用、税费、利润、通行费、建筑垃圾清运及其他项目费用等费用，以及合同明示或暗示的所有责任、义务和一般风险。</t>
  </si>
  <si>
    <t>2.3 工程量清单中响应人没有填入单价或价格的子目，其费用视为已分摊在工程量清单中其他相关子目的单价或价格之中。承包人必须按监理人指示完成工程量清单中未填入单价或价格的子目，但不能得到结算与支付。</t>
  </si>
  <si>
    <t>2.4 符合合同条款规定的全部费用应认为已被计入有标价的工程量清单所列各子目之中，未列子目不予计量的工作，其费用应视为已分摊在本合同工程的有关子目的单价或总额价之中。</t>
  </si>
  <si>
    <t>2.5 响应人在响应报价时，应按采购人公布的最高响应限价第100章至第600章合计金额的3%以“不可预见费”的名称列入响应报价汇总表中。</t>
  </si>
  <si>
    <t>2.6响应人在响应报价时，对列入工程量清单100章102-3安全生产费（含交通维护费）支付子目的报价等于采购人公布的最高响应限价的2.5%。在该项工作内容发生并经监理人审核后，按专用合同条款、专用技术规范和工程量清单计量规则的有关规定计量与支付。</t>
  </si>
  <si>
    <t>2.7响应人用于本合同工程的各类装备的提供、运输、维护、拆卸、拼装等支付的费用，已包括在工程量清单的单价与总额价之中。</t>
  </si>
  <si>
    <t>2.8工程量清单中各项金额均以人民币（元）结算。</t>
  </si>
  <si>
    <t>2.9在工程量清单中标明的不可预见费，除合同另有规定外，应由监理人按合同条款第15.6条的规定，结合工程具体情况，报经发包人批准后指令全部或部分地使用，或者根本不予动用。</t>
  </si>
  <si>
    <t>3. 计日工说明</t>
  </si>
  <si>
    <t>本项目不使用计日工。</t>
  </si>
  <si>
    <t>4. 其他说明</t>
  </si>
  <si>
    <t>4.1工程量清单采用固化清单，与询比采购公告一同在《江西省交通投资集团南昌东管理中心》(http://www.jxgsdgzx.com)网站上发布。</t>
  </si>
  <si>
    <t>沪昆高速梨温段2021年桥梁病害处治工程
投标报价汇总表</t>
  </si>
  <si>
    <t>标段：QL</t>
  </si>
  <si>
    <t>序号</t>
  </si>
  <si>
    <t>章次</t>
  </si>
  <si>
    <t>科目名称</t>
  </si>
  <si>
    <t>最高响应限制价（元）</t>
  </si>
  <si>
    <t>响应报价(元)</t>
  </si>
  <si>
    <t>备注</t>
  </si>
  <si>
    <t>总则</t>
  </si>
  <si>
    <t>桥梁涵洞</t>
  </si>
  <si>
    <t>公路设施及预埋管线</t>
  </si>
  <si>
    <t>第100章至600章清单合计（元）</t>
  </si>
  <si>
    <t>不可预见费</t>
  </si>
  <si>
    <t>固定费用</t>
  </si>
  <si>
    <t>合计（6=4+5，元）</t>
  </si>
  <si>
    <t>响应报价</t>
  </si>
  <si>
    <t>沪昆高速梨温段2021年桥梁病害处治工程工程量清单</t>
  </si>
  <si>
    <t>第100章  总则</t>
  </si>
  <si>
    <t>细目号</t>
  </si>
  <si>
    <t>细目名称</t>
  </si>
  <si>
    <t>单位</t>
  </si>
  <si>
    <t>计量规格</t>
  </si>
  <si>
    <t>项目内容</t>
  </si>
  <si>
    <t>数量</t>
  </si>
  <si>
    <t>上限价综合价（元）</t>
  </si>
  <si>
    <t>响应综合价（元）</t>
  </si>
  <si>
    <t>单价</t>
  </si>
  <si>
    <t>合价</t>
  </si>
  <si>
    <t>102-3</t>
  </si>
  <si>
    <t>安全生产费(含交通维护费)</t>
  </si>
  <si>
    <t>总额</t>
  </si>
  <si>
    <t>按相关规定和要求</t>
  </si>
  <si>
    <t>按照询比采购文件及合同条款规定落实安全生产</t>
  </si>
  <si>
    <t>招标控制价的2.5%</t>
  </si>
  <si>
    <t>合 计</t>
  </si>
  <si>
    <t>第400章  桥梁涵洞</t>
  </si>
  <si>
    <t>402-2</t>
  </si>
  <si>
    <t>伸缩缝更换及维修</t>
  </si>
  <si>
    <t>402-2-1</t>
  </si>
  <si>
    <t>更换D80#伸缩缝</t>
  </si>
  <si>
    <t>m</t>
  </si>
  <si>
    <t>依据图纸所示，以m为单位计量</t>
  </si>
  <si>
    <t>1.凿除破损伸缩缝水泥；2.伸缩缝安装及焊接；3.钢纤维速凝砼浇筑；4.覆盖养生</t>
  </si>
  <si>
    <t>402-2-2</t>
  </si>
  <si>
    <t>更换D160#伸缩缝</t>
  </si>
  <si>
    <t>桥梁支座</t>
  </si>
  <si>
    <t>404-1-1</t>
  </si>
  <si>
    <t>GJZF4 180*200*37mm</t>
  </si>
  <si>
    <t>个</t>
  </si>
  <si>
    <t>依据图纸所示，以个为单位计量</t>
  </si>
  <si>
    <t>1.设临时支架；2.拆除旧支座；3.清除更换破损支座垫片、垫石、梁底钢板（梁底钢板涂硅脂润滑油）；4.主梁端部及墩台顶部缺陷处理或补强；5.安设新支座；6.拆除临时支架；7.废料清理、装卸、运输、定点堆放；8.场地清理</t>
  </si>
  <si>
    <t>404-1-2</t>
  </si>
  <si>
    <t>GYZ 200*49mm</t>
  </si>
  <si>
    <t>404-1-3</t>
  </si>
  <si>
    <t>GJZ 150*250 *42mm</t>
  </si>
  <si>
    <t>404-1-4</t>
  </si>
  <si>
    <t>GJZF4 400*250*55mm</t>
  </si>
  <si>
    <t>404-1-5</t>
  </si>
  <si>
    <t>GJZF4 150*200*44mm</t>
  </si>
  <si>
    <t>404-1-6</t>
  </si>
  <si>
    <t>GJZF4 180*200*44mm</t>
  </si>
  <si>
    <t>404-2-1</t>
  </si>
  <si>
    <t>同步顶升T梁墩数</t>
  </si>
  <si>
    <t>处</t>
  </si>
  <si>
    <t>依据图纸所示，以处为单位计量</t>
  </si>
  <si>
    <t>1.设顶升梁装置；2.设临时支架；3.顶升梁体和落梁；4.拆除临时支架</t>
  </si>
  <si>
    <t>404-2-2</t>
  </si>
  <si>
    <t>同步顶升空心板梁墩数</t>
  </si>
  <si>
    <t>第600章  公路设施及预埋管线</t>
  </si>
  <si>
    <t>600-1</t>
  </si>
  <si>
    <t>组合式护栏提升</t>
  </si>
  <si>
    <t>600-1-1</t>
  </si>
  <si>
    <t>桥梁护栏端部过渡处理</t>
  </si>
  <si>
    <t>1.护栏板及全部组件的现场转运、移动、安装就位、调整及加固。</t>
  </si>
  <si>
    <t>600-1-2</t>
  </si>
  <si>
    <t>金属梁柱式护栏(SA)</t>
  </si>
  <si>
    <t>1.混凝土基座上植筋；2.安装新的金属梁柱式护栏；3.场地清理。</t>
  </si>
  <si>
    <t>600-1-3</t>
  </si>
  <si>
    <t>拆除波形板</t>
  </si>
  <si>
    <t>1.拆除、废料清理、装卸、运输、定点堆放；2.场地清理</t>
  </si>
  <si>
    <t>600-1-4</t>
  </si>
  <si>
    <t>路肩硬化修复C25混凝土</t>
  </si>
  <si>
    <t>m3</t>
  </si>
  <si>
    <t>依据图纸所示，以m3为单位计量</t>
  </si>
  <si>
    <t>1.清理下承层；2.配运料、浇筑；3.接缝处理；养生。</t>
  </si>
  <si>
    <t>600-1-5</t>
  </si>
  <si>
    <t>预制边沟修复C25混凝土</t>
  </si>
  <si>
    <t>1.拆除破损部分，废料清理、装卸、运输定点堆放；2.地基平整夯实，排水设施断面补挖；3.铺设垫层；4.预制件安装、养生；5.回填夯实</t>
  </si>
  <si>
    <t>600-1-6</t>
  </si>
  <si>
    <t>轮廓标</t>
  </si>
  <si>
    <t>1.拆除破损部分，废料清理、装卸、运输、定点堆放；2.轮廓标制作、安装、调试；3.场地清理</t>
  </si>
  <si>
    <t>600-1-7</t>
  </si>
  <si>
    <t>回收安装波形护栏</t>
  </si>
  <si>
    <t>1.装车及运输拆除物；2.现场转运、移动、安装就位、调整及加固。</t>
  </si>
</sst>
</file>

<file path=xl/styles.xml><?xml version="1.0" encoding="utf-8"?>
<styleSheet xmlns="http://schemas.openxmlformats.org/spreadsheetml/2006/main">
  <numFmts count="7">
    <numFmt numFmtId="44" formatCode="_ &quot;￥&quot;* #,##0.00_ ;_ &quot;￥&quot;* \-#,##0.00_ ;_ &quot;￥&quot;* &quot;-&quot;??_ ;_ @_ "/>
    <numFmt numFmtId="42" formatCode="_ &quot;￥&quot;* #,##0_ ;_ &quot;￥&quot;* \-#,##0_ ;_ &quot;￥&quot;* &quot;-&quot;_ ;_ @_ "/>
    <numFmt numFmtId="41" formatCode="_ * #,##0_ ;_ * \-#,##0_ ;_ * &quot;-&quot;_ ;_ @_ "/>
    <numFmt numFmtId="176" formatCode="0.00_ "/>
    <numFmt numFmtId="177" formatCode="0.00_ ;[Red]\-0.00\ "/>
    <numFmt numFmtId="43" formatCode="_ * #,##0.00_ ;_ * \-#,##0.00_ ;_ * &quot;-&quot;??_ ;_ @_ "/>
    <numFmt numFmtId="178" formatCode="0.00;[Red]0.00"/>
  </numFmts>
  <fonts count="36">
    <font>
      <sz val="11"/>
      <color theme="1"/>
      <name val="宋体"/>
      <charset val="134"/>
      <scheme val="minor"/>
    </font>
    <font>
      <sz val="12"/>
      <color theme="1"/>
      <name val="宋体"/>
      <charset val="134"/>
      <scheme val="minor"/>
    </font>
    <font>
      <b/>
      <sz val="12"/>
      <color theme="1"/>
      <name val="宋体"/>
      <charset val="134"/>
      <scheme val="minor"/>
    </font>
    <font>
      <sz val="14"/>
      <color theme="1"/>
      <name val="黑体"/>
      <charset val="134"/>
    </font>
    <font>
      <b/>
      <sz val="12"/>
      <name val="宋体"/>
      <charset val="134"/>
      <scheme val="minor"/>
    </font>
    <font>
      <sz val="12"/>
      <name val="宋体"/>
      <charset val="134"/>
    </font>
    <font>
      <sz val="10"/>
      <name val="宋体"/>
      <charset val="134"/>
    </font>
    <font>
      <sz val="12"/>
      <color indexed="8"/>
      <name val="宋体"/>
      <charset val="134"/>
    </font>
    <font>
      <b/>
      <sz val="12"/>
      <name val="宋体"/>
      <charset val="134"/>
    </font>
    <font>
      <sz val="10"/>
      <color indexed="8"/>
      <name val="宋体"/>
      <charset val="134"/>
    </font>
    <font>
      <b/>
      <sz val="12"/>
      <color indexed="8"/>
      <name val="宋体"/>
      <charset val="134"/>
    </font>
    <font>
      <b/>
      <sz val="10"/>
      <color indexed="8"/>
      <name val="宋体"/>
      <charset val="134"/>
    </font>
    <font>
      <sz val="12"/>
      <name val="smartSimSun"/>
      <charset val="134"/>
    </font>
    <font>
      <sz val="10.5"/>
      <name val="宋体"/>
      <charset val="134"/>
    </font>
    <font>
      <b/>
      <sz val="16"/>
      <name val="宋体"/>
      <charset val="134"/>
    </font>
    <font>
      <b/>
      <sz val="10.5"/>
      <name val="宋体"/>
      <charset val="134"/>
    </font>
    <font>
      <sz val="11"/>
      <color rgb="FF9C6500"/>
      <name val="宋体"/>
      <charset val="0"/>
      <scheme val="minor"/>
    </font>
    <font>
      <sz val="11"/>
      <color rgb="FF3F3F76"/>
      <name val="宋体"/>
      <charset val="0"/>
      <scheme val="minor"/>
    </font>
    <font>
      <sz val="11"/>
      <color theme="0"/>
      <name val="宋体"/>
      <charset val="0"/>
      <scheme val="minor"/>
    </font>
    <font>
      <sz val="11"/>
      <color theme="1"/>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rgb="FFFA7D00"/>
      <name val="宋体"/>
      <charset val="0"/>
      <scheme val="minor"/>
    </font>
    <font>
      <b/>
      <sz val="11"/>
      <color rgb="FF3F3F3F"/>
      <name val="宋体"/>
      <charset val="0"/>
      <scheme val="minor"/>
    </font>
    <font>
      <b/>
      <sz val="11"/>
      <color theme="3"/>
      <name val="宋体"/>
      <charset val="134"/>
      <scheme val="minor"/>
    </font>
    <font>
      <sz val="11"/>
      <color rgb="FFFF0000"/>
      <name val="宋体"/>
      <charset val="0"/>
      <scheme val="minor"/>
    </font>
    <font>
      <b/>
      <sz val="11"/>
      <color theme="1"/>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FFFFF"/>
      <name val="宋体"/>
      <charset val="0"/>
      <scheme val="minor"/>
    </font>
    <font>
      <sz val="11"/>
      <color rgb="FFFA7D00"/>
      <name val="宋体"/>
      <charset val="0"/>
      <scheme val="minor"/>
    </font>
    <font>
      <sz val="11"/>
      <color rgb="FF006100"/>
      <name val="宋体"/>
      <charset val="0"/>
      <scheme val="minor"/>
    </font>
    <font>
      <sz val="11"/>
      <color indexed="8"/>
      <name val="宋体"/>
      <charset val="134"/>
    </font>
  </fonts>
  <fills count="34">
    <fill>
      <patternFill patternType="none"/>
    </fill>
    <fill>
      <patternFill patternType="gray125"/>
    </fill>
    <fill>
      <patternFill patternType="solid">
        <fgColor theme="0"/>
        <bgColor indexed="64"/>
      </patternFill>
    </fill>
    <fill>
      <patternFill patternType="solid">
        <fgColor rgb="FFFFEB9C"/>
        <bgColor indexed="64"/>
      </patternFill>
    </fill>
    <fill>
      <patternFill patternType="solid">
        <fgColor rgb="FFFFCC99"/>
        <bgColor indexed="64"/>
      </patternFill>
    </fill>
    <fill>
      <patternFill patternType="solid">
        <fgColor theme="8"/>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theme="6" tint="0.599993896298105"/>
        <bgColor indexed="64"/>
      </patternFill>
    </fill>
    <fill>
      <patternFill patternType="solid">
        <fgColor theme="5"/>
        <bgColor indexed="64"/>
      </patternFill>
    </fill>
    <fill>
      <patternFill patternType="solid">
        <fgColor rgb="FFFFFFCC"/>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theme="4" tint="0.799981688894314"/>
        <bgColor indexed="64"/>
      </patternFill>
    </fill>
    <fill>
      <patternFill patternType="solid">
        <fgColor theme="4"/>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6"/>
        <bgColor indexed="64"/>
      </patternFill>
    </fill>
    <fill>
      <patternFill patternType="solid">
        <fgColor theme="9"/>
        <bgColor indexed="64"/>
      </patternFill>
    </fill>
    <fill>
      <patternFill patternType="solid">
        <fgColor theme="7"/>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8" tint="0.399975585192419"/>
        <bgColor indexed="64"/>
      </patternFill>
    </fill>
  </fills>
  <borders count="14">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9" fillId="8" borderId="0" applyNumberFormat="0" applyBorder="0" applyAlignment="0" applyProtection="0">
      <alignment vertical="center"/>
    </xf>
    <xf numFmtId="0" fontId="17" fillId="4"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10" borderId="0" applyNumberFormat="0" applyBorder="0" applyAlignment="0" applyProtection="0">
      <alignment vertical="center"/>
    </xf>
    <xf numFmtId="0" fontId="20" fillId="9" borderId="0" applyNumberFormat="0" applyBorder="0" applyAlignment="0" applyProtection="0">
      <alignment vertical="center"/>
    </xf>
    <xf numFmtId="43" fontId="0" fillId="0" borderId="0" applyFont="0" applyFill="0" applyBorder="0" applyAlignment="0" applyProtection="0">
      <alignment vertical="center"/>
    </xf>
    <xf numFmtId="0" fontId="18" fillId="13"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2" borderId="7" applyNumberFormat="0" applyFont="0" applyAlignment="0" applyProtection="0">
      <alignment vertical="center"/>
    </xf>
    <xf numFmtId="0" fontId="18" fillId="15" borderId="0" applyNumberFormat="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0" applyNumberFormat="0" applyFill="0" applyAlignment="0" applyProtection="0">
      <alignment vertical="center"/>
    </xf>
    <xf numFmtId="0" fontId="31" fillId="0" borderId="10" applyNumberFormat="0" applyFill="0" applyAlignment="0" applyProtection="0">
      <alignment vertical="center"/>
    </xf>
    <xf numFmtId="0" fontId="18" fillId="7" borderId="0" applyNumberFormat="0" applyBorder="0" applyAlignment="0" applyProtection="0">
      <alignment vertical="center"/>
    </xf>
    <xf numFmtId="0" fontId="25" fillId="0" borderId="11" applyNumberFormat="0" applyFill="0" applyAlignment="0" applyProtection="0">
      <alignment vertical="center"/>
    </xf>
    <xf numFmtId="0" fontId="18" fillId="14" borderId="0" applyNumberFormat="0" applyBorder="0" applyAlignment="0" applyProtection="0">
      <alignment vertical="center"/>
    </xf>
    <xf numFmtId="0" fontId="24" fillId="16" borderId="8" applyNumberFormat="0" applyAlignment="0" applyProtection="0">
      <alignment vertical="center"/>
    </xf>
    <xf numFmtId="0" fontId="23" fillId="16" borderId="6" applyNumberFormat="0" applyAlignment="0" applyProtection="0">
      <alignment vertical="center"/>
    </xf>
    <xf numFmtId="0" fontId="32" fillId="19" borderId="12" applyNumberFormat="0" applyAlignment="0" applyProtection="0">
      <alignment vertical="center"/>
    </xf>
    <xf numFmtId="0" fontId="19" fillId="21" borderId="0" applyNumberFormat="0" applyBorder="0" applyAlignment="0" applyProtection="0">
      <alignment vertical="center"/>
    </xf>
    <xf numFmtId="0" fontId="18" fillId="11" borderId="0" applyNumberFormat="0" applyBorder="0" applyAlignment="0" applyProtection="0">
      <alignment vertical="center"/>
    </xf>
    <xf numFmtId="0" fontId="33" fillId="0" borderId="13" applyNumberFormat="0" applyFill="0" applyAlignment="0" applyProtection="0">
      <alignment vertical="center"/>
    </xf>
    <xf numFmtId="0" fontId="27" fillId="0" borderId="9" applyNumberFormat="0" applyFill="0" applyAlignment="0" applyProtection="0">
      <alignment vertical="center"/>
    </xf>
    <xf numFmtId="0" fontId="34" fillId="22" borderId="0" applyNumberFormat="0" applyBorder="0" applyAlignment="0" applyProtection="0">
      <alignment vertical="center"/>
    </xf>
    <xf numFmtId="0" fontId="16" fillId="3" borderId="0" applyNumberFormat="0" applyBorder="0" applyAlignment="0" applyProtection="0">
      <alignment vertical="center"/>
    </xf>
    <xf numFmtId="0" fontId="19" fillId="20" borderId="0" applyNumberFormat="0" applyBorder="0" applyAlignment="0" applyProtection="0">
      <alignment vertical="center"/>
    </xf>
    <xf numFmtId="0" fontId="18" fillId="24" borderId="0" applyNumberFormat="0" applyBorder="0" applyAlignment="0" applyProtection="0">
      <alignment vertical="center"/>
    </xf>
    <xf numFmtId="0" fontId="19" fillId="23" borderId="0" applyNumberFormat="0" applyBorder="0" applyAlignment="0" applyProtection="0">
      <alignment vertical="center"/>
    </xf>
    <xf numFmtId="0" fontId="19" fillId="18" borderId="0" applyNumberFormat="0" applyBorder="0" applyAlignment="0" applyProtection="0">
      <alignment vertical="center"/>
    </xf>
    <xf numFmtId="0" fontId="19" fillId="17" borderId="0" applyNumberFormat="0" applyBorder="0" applyAlignment="0" applyProtection="0">
      <alignment vertical="center"/>
    </xf>
    <xf numFmtId="0" fontId="19" fillId="26" borderId="0" applyNumberFormat="0" applyBorder="0" applyAlignment="0" applyProtection="0">
      <alignment vertical="center"/>
    </xf>
    <xf numFmtId="0" fontId="18" fillId="28" borderId="0" applyNumberFormat="0" applyBorder="0" applyAlignment="0" applyProtection="0">
      <alignment vertical="center"/>
    </xf>
    <xf numFmtId="0" fontId="18" fillId="30" borderId="0" applyNumberFormat="0" applyBorder="0" applyAlignment="0" applyProtection="0">
      <alignment vertical="center"/>
    </xf>
    <xf numFmtId="0" fontId="19" fillId="32" borderId="0" applyNumberFormat="0" applyBorder="0" applyAlignment="0" applyProtection="0">
      <alignment vertical="center"/>
    </xf>
    <xf numFmtId="0" fontId="19" fillId="6" borderId="0" applyNumberFormat="0" applyBorder="0" applyAlignment="0" applyProtection="0">
      <alignment vertical="center"/>
    </xf>
    <xf numFmtId="0" fontId="18" fillId="5" borderId="0" applyNumberFormat="0" applyBorder="0" applyAlignment="0" applyProtection="0">
      <alignment vertical="center"/>
    </xf>
    <xf numFmtId="0" fontId="19" fillId="31" borderId="0" applyNumberFormat="0" applyBorder="0" applyAlignment="0" applyProtection="0">
      <alignment vertical="center"/>
    </xf>
    <xf numFmtId="0" fontId="18" fillId="33" borderId="0" applyNumberFormat="0" applyBorder="0" applyAlignment="0" applyProtection="0">
      <alignment vertical="center"/>
    </xf>
    <xf numFmtId="0" fontId="18" fillId="29" borderId="0" applyNumberFormat="0" applyBorder="0" applyAlignment="0" applyProtection="0">
      <alignment vertical="center"/>
    </xf>
    <xf numFmtId="0" fontId="35" fillId="0" borderId="0">
      <alignment vertical="center"/>
    </xf>
    <xf numFmtId="0" fontId="19" fillId="27" borderId="0" applyNumberFormat="0" applyBorder="0" applyAlignment="0" applyProtection="0">
      <alignment vertical="center"/>
    </xf>
    <xf numFmtId="0" fontId="18" fillId="25" borderId="0" applyNumberFormat="0" applyBorder="0" applyAlignment="0" applyProtection="0">
      <alignment vertical="center"/>
    </xf>
  </cellStyleXfs>
  <cellXfs count="54">
    <xf numFmtId="0" fontId="0" fillId="0" borderId="0" xfId="0">
      <alignment vertical="center"/>
    </xf>
    <xf numFmtId="0" fontId="1" fillId="0" borderId="0" xfId="0" applyFont="1">
      <alignment vertical="center"/>
    </xf>
    <xf numFmtId="0" fontId="2" fillId="0" borderId="0" xfId="0" applyFont="1" applyAlignment="1">
      <alignment vertical="center" wrapText="1"/>
    </xf>
    <xf numFmtId="0" fontId="2" fillId="0" borderId="0" xfId="0" applyFont="1">
      <alignment vertical="center"/>
    </xf>
    <xf numFmtId="0" fontId="3" fillId="0" borderId="0" xfId="0" applyFont="1" applyAlignment="1">
      <alignment horizontal="center" vertical="center" wrapText="1"/>
    </xf>
    <xf numFmtId="0" fontId="1" fillId="0" borderId="0" xfId="0" applyFont="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xf>
    <xf numFmtId="0" fontId="4" fillId="0" borderId="5" xfId="0" applyFont="1" applyFill="1" applyBorder="1" applyAlignment="1" applyProtection="1">
      <alignment horizontal="center" vertical="center" wrapText="1" shrinkToFit="1"/>
    </xf>
    <xf numFmtId="0" fontId="4" fillId="2" borderId="5" xfId="0" applyFont="1" applyFill="1" applyBorder="1" applyAlignment="1" applyProtection="1">
      <alignment horizontal="left" vertical="center" wrapText="1"/>
    </xf>
    <xf numFmtId="0" fontId="4" fillId="0" borderId="5" xfId="0" applyFont="1" applyFill="1" applyBorder="1" applyAlignment="1" applyProtection="1">
      <alignment horizontal="center" vertical="center" wrapText="1"/>
    </xf>
    <xf numFmtId="177" fontId="4" fillId="0" borderId="5"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shrinkToFit="1"/>
    </xf>
    <xf numFmtId="0" fontId="5" fillId="2" borderId="5" xfId="0" applyFont="1" applyFill="1" applyBorder="1" applyAlignment="1" applyProtection="1">
      <alignment horizontal="left" vertical="center" wrapText="1"/>
    </xf>
    <xf numFmtId="0" fontId="5" fillId="2" borderId="5" xfId="0"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6" fillId="2" borderId="5" xfId="0" applyFont="1" applyFill="1" applyBorder="1" applyAlignment="1" applyProtection="1">
      <alignment horizontal="left" vertical="center" wrapText="1"/>
    </xf>
    <xf numFmtId="0" fontId="5" fillId="2" borderId="5" xfId="0" applyNumberFormat="1" applyFont="1" applyFill="1" applyBorder="1" applyAlignment="1" applyProtection="1">
      <alignment horizontal="center" vertical="center" wrapText="1"/>
    </xf>
    <xf numFmtId="0" fontId="1" fillId="0" borderId="5" xfId="0" applyFont="1" applyBorder="1" applyAlignment="1">
      <alignment horizontal="center" vertical="center"/>
    </xf>
    <xf numFmtId="0" fontId="7" fillId="2" borderId="5" xfId="47" applyNumberFormat="1" applyFont="1" applyFill="1" applyBorder="1" applyAlignment="1">
      <alignment horizontal="center" vertical="center" wrapText="1"/>
    </xf>
    <xf numFmtId="0" fontId="2" fillId="0" borderId="5" xfId="0" applyFont="1" applyBorder="1" applyAlignment="1">
      <alignment horizontal="center" vertical="center" wrapText="1"/>
    </xf>
    <xf numFmtId="0" fontId="1" fillId="0" borderId="5" xfId="0" applyFont="1" applyBorder="1" applyAlignment="1">
      <alignment horizontal="center" vertical="center" wrapText="1"/>
    </xf>
    <xf numFmtId="0" fontId="1" fillId="0" borderId="4" xfId="0" applyFont="1" applyBorder="1" applyAlignment="1">
      <alignment horizontal="center" vertical="center" wrapText="1"/>
    </xf>
    <xf numFmtId="176" fontId="0" fillId="0" borderId="0" xfId="0" applyNumberFormat="1">
      <alignment vertical="center"/>
    </xf>
    <xf numFmtId="0" fontId="8" fillId="2" borderId="5" xfId="0" applyFont="1" applyFill="1" applyBorder="1" applyAlignment="1" applyProtection="1">
      <alignment horizontal="center" vertical="center"/>
    </xf>
    <xf numFmtId="0" fontId="8" fillId="2" borderId="5" xfId="0" applyFont="1" applyFill="1" applyBorder="1" applyAlignment="1" applyProtection="1">
      <alignment horizontal="left" vertical="center"/>
    </xf>
    <xf numFmtId="0" fontId="7" fillId="0" borderId="5" xfId="0" applyFont="1" applyFill="1" applyBorder="1" applyAlignment="1">
      <alignment horizontal="center" vertical="center" shrinkToFit="1"/>
    </xf>
    <xf numFmtId="0" fontId="7" fillId="0" borderId="5" xfId="0" applyFont="1" applyFill="1" applyBorder="1" applyAlignment="1">
      <alignment horizontal="left" vertical="center" shrinkToFit="1"/>
    </xf>
    <xf numFmtId="0" fontId="5" fillId="2" borderId="5" xfId="0" applyFont="1" applyFill="1" applyBorder="1" applyAlignment="1" applyProtection="1">
      <alignment horizontal="center" vertical="center"/>
    </xf>
    <xf numFmtId="0" fontId="9" fillId="0" borderId="5" xfId="0" applyFont="1" applyFill="1" applyBorder="1" applyAlignment="1">
      <alignment horizontal="center" vertical="center" wrapText="1" shrinkToFit="1"/>
    </xf>
    <xf numFmtId="0" fontId="9" fillId="0" borderId="5" xfId="0" applyFont="1" applyFill="1" applyBorder="1" applyAlignment="1">
      <alignment horizontal="left" vertical="center" wrapText="1" shrinkToFit="1"/>
    </xf>
    <xf numFmtId="0" fontId="10" fillId="0" borderId="5" xfId="0" applyFont="1" applyFill="1" applyBorder="1" applyAlignment="1">
      <alignment horizontal="center" vertical="center" shrinkToFit="1"/>
    </xf>
    <xf numFmtId="0" fontId="10" fillId="0" borderId="5" xfId="0" applyFont="1" applyFill="1" applyBorder="1" applyAlignment="1">
      <alignment horizontal="left" vertical="center" shrinkToFit="1"/>
    </xf>
    <xf numFmtId="0" fontId="11" fillId="0" borderId="5" xfId="0" applyFont="1" applyFill="1" applyBorder="1" applyAlignment="1">
      <alignment horizontal="left" vertical="center" shrinkToFit="1"/>
    </xf>
    <xf numFmtId="176" fontId="3" fillId="0" borderId="0" xfId="0" applyNumberFormat="1" applyFont="1" applyAlignment="1">
      <alignment horizontal="center" vertical="center" wrapText="1"/>
    </xf>
    <xf numFmtId="176" fontId="1" fillId="0" borderId="0" xfId="0" applyNumberFormat="1" applyFont="1">
      <alignment vertical="center"/>
    </xf>
    <xf numFmtId="176" fontId="1" fillId="0" borderId="0" xfId="0" applyNumberFormat="1" applyFont="1" applyAlignment="1">
      <alignment horizontal="center" vertical="center"/>
    </xf>
    <xf numFmtId="176" fontId="2" fillId="0" borderId="2" xfId="0" applyNumberFormat="1" applyFont="1" applyBorder="1" applyAlignment="1">
      <alignment horizontal="center" vertical="center" wrapText="1"/>
    </xf>
    <xf numFmtId="176" fontId="2" fillId="0" borderId="5" xfId="0" applyNumberFormat="1" applyFont="1" applyBorder="1" applyAlignment="1">
      <alignment horizontal="center" vertical="center"/>
    </xf>
    <xf numFmtId="176" fontId="1" fillId="0" borderId="5" xfId="0" applyNumberFormat="1" applyFont="1" applyBorder="1" applyAlignment="1">
      <alignment horizontal="center" vertical="center"/>
    </xf>
    <xf numFmtId="0" fontId="1" fillId="0" borderId="0" xfId="0" applyFont="1" applyAlignment="1">
      <alignment vertical="center" wrapText="1"/>
    </xf>
    <xf numFmtId="0" fontId="1" fillId="0" borderId="5" xfId="0" applyFont="1" applyBorder="1" applyAlignment="1">
      <alignment horizontal="left" vertical="center" wrapText="1"/>
    </xf>
    <xf numFmtId="178" fontId="1" fillId="0" borderId="5" xfId="0" applyNumberFormat="1" applyFont="1" applyBorder="1" applyAlignment="1">
      <alignment horizontal="center" vertical="center" wrapText="1"/>
    </xf>
    <xf numFmtId="0" fontId="3" fillId="0" borderId="0" xfId="0" applyFont="1" applyAlignment="1">
      <alignment horizontal="center"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2" fillId="0" borderId="0" xfId="0" applyFont="1" applyFill="1" applyAlignment="1" applyProtection="1">
      <alignment horizontal="center" vertical="center"/>
      <protection locked="0"/>
    </xf>
    <xf numFmtId="0" fontId="8" fillId="0" borderId="0" xfId="0" applyFont="1" applyFill="1" applyAlignment="1" applyProtection="1">
      <alignment horizontal="justify" vertical="center"/>
    </xf>
    <xf numFmtId="0" fontId="13" fillId="0" borderId="0" xfId="0" applyFont="1" applyFill="1" applyAlignment="1" applyProtection="1">
      <alignment horizontal="justify" vertical="center"/>
    </xf>
    <xf numFmtId="0" fontId="14" fillId="0" borderId="0" xfId="0" applyFont="1" applyFill="1" applyAlignment="1" applyProtection="1">
      <alignment horizontal="justify" vertical="center"/>
      <protection locked="0"/>
    </xf>
    <xf numFmtId="0" fontId="15" fillId="0" borderId="0" xfId="0" applyFont="1" applyFill="1" applyAlignment="1" applyProtection="1">
      <alignment horizontal="justify" vertical="center"/>
      <protection locked="0"/>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2 3" xfId="47"/>
    <cellStyle name="40% - 强调文字颜色 6" xfId="48" builtinId="51"/>
    <cellStyle name="60% - 强调文字颜色 6" xfId="49"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4"/>
  <sheetViews>
    <sheetView tabSelected="1" workbookViewId="0">
      <selection activeCell="A10" sqref="A10"/>
    </sheetView>
  </sheetViews>
  <sheetFormatPr defaultColWidth="11" defaultRowHeight="15"/>
  <cols>
    <col min="1" max="1" width="90.287037037037" style="49" customWidth="1"/>
    <col min="2" max="16384" width="11" style="49"/>
  </cols>
  <sheetData>
    <row r="1" ht="32" customHeight="1" spans="1:1">
      <c r="A1" s="50" t="s">
        <v>0</v>
      </c>
    </row>
    <row r="2" ht="43.2" spans="1:1">
      <c r="A2" s="51" t="s">
        <v>1</v>
      </c>
    </row>
    <row r="3" ht="28.8" spans="1:1">
      <c r="A3" s="51" t="s">
        <v>2</v>
      </c>
    </row>
    <row r="4" ht="57.6" spans="1:1">
      <c r="A4" s="51" t="s">
        <v>3</v>
      </c>
    </row>
    <row r="5" ht="28.8" spans="1:1">
      <c r="A5" s="51" t="s">
        <v>4</v>
      </c>
    </row>
    <row r="6" ht="28.8" spans="1:1">
      <c r="A6" s="51" t="s">
        <v>5</v>
      </c>
    </row>
    <row r="7" ht="28.8" spans="1:1">
      <c r="A7" s="51" t="s">
        <v>6</v>
      </c>
    </row>
    <row r="8" ht="29" customHeight="1" spans="1:1">
      <c r="A8" s="50" t="s">
        <v>7</v>
      </c>
    </row>
    <row r="9" ht="28.8" spans="1:1">
      <c r="A9" s="51" t="s">
        <v>8</v>
      </c>
    </row>
    <row r="10" ht="57.6" spans="1:1">
      <c r="A10" s="51" t="s">
        <v>9</v>
      </c>
    </row>
    <row r="11" ht="43.2" spans="1:1">
      <c r="A11" s="51" t="s">
        <v>10</v>
      </c>
    </row>
    <row r="12" ht="28.8" spans="1:1">
      <c r="A12" s="51" t="s">
        <v>11</v>
      </c>
    </row>
    <row r="13" ht="28.8" spans="1:1">
      <c r="A13" s="51" t="s">
        <v>12</v>
      </c>
    </row>
    <row r="14" ht="43.2" spans="1:1">
      <c r="A14" s="51" t="s">
        <v>13</v>
      </c>
    </row>
    <row r="15" ht="28.8" spans="1:1">
      <c r="A15" s="51" t="s">
        <v>14</v>
      </c>
    </row>
    <row r="16" ht="14.4" spans="1:1">
      <c r="A16" s="51" t="s">
        <v>15</v>
      </c>
    </row>
    <row r="17" ht="28.8" spans="1:1">
      <c r="A17" s="51" t="s">
        <v>16</v>
      </c>
    </row>
    <row r="18" ht="27" customHeight="1" spans="1:1">
      <c r="A18" s="50" t="s">
        <v>17</v>
      </c>
    </row>
    <row r="19" ht="14.4" spans="1:1">
      <c r="A19" s="51" t="s">
        <v>18</v>
      </c>
    </row>
    <row r="20" ht="25" customHeight="1" spans="1:1">
      <c r="A20" s="50" t="s">
        <v>19</v>
      </c>
    </row>
    <row r="21" ht="28.8" spans="1:1">
      <c r="A21" s="51" t="s">
        <v>20</v>
      </c>
    </row>
    <row r="22" ht="14.4" spans="1:1">
      <c r="A22" s="51"/>
    </row>
    <row r="23" ht="20.4" spans="1:1">
      <c r="A23" s="52"/>
    </row>
    <row r="24" ht="14.4" spans="1:1">
      <c r="A24" s="53"/>
    </row>
    <row r="25" ht="14.4" spans="1:1">
      <c r="A25" s="53"/>
    </row>
    <row r="26" ht="14.4" spans="1:1">
      <c r="A26" s="53"/>
    </row>
    <row r="27" ht="14.4" spans="1:1">
      <c r="A27" s="53"/>
    </row>
    <row r="28" ht="14.4" spans="1:1">
      <c r="A28" s="53"/>
    </row>
    <row r="29" ht="14.4" spans="1:1">
      <c r="A29" s="53"/>
    </row>
    <row r="30" ht="14.4" spans="1:1">
      <c r="A30" s="53"/>
    </row>
    <row r="31" ht="14.4" spans="1:1">
      <c r="A31" s="53"/>
    </row>
    <row r="32" ht="14.4" spans="1:1">
      <c r="A32" s="53"/>
    </row>
    <row r="33" ht="14.4" spans="1:1">
      <c r="A33" s="53"/>
    </row>
    <row r="34" ht="14.4" spans="1:1">
      <c r="A34" s="53"/>
    </row>
  </sheetData>
  <sheetProtection password="E84F" sheet="1" formatCells="0" formatColumns="0" insertRows="0" insertColumns="0" pivotTables="0" objects="1"/>
  <printOptions horizontalCentered="1"/>
  <pageMargins left="0.708333333333333" right="0.708333333333333" top="0.747916666666667" bottom="0.747916666666667" header="0.314583333333333" footer="0.314583333333333"/>
  <pageSetup paperSize="9" orientation="portrait" horizontalDpi="600"/>
  <headerFooter>
    <oddFooter>&amp;C响应人：(盖单位公章）         法定代表人或其委托代理人：(签字）</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5"/>
  <sheetViews>
    <sheetView showZeros="0" topLeftCell="A4" workbookViewId="0">
      <selection activeCell="M9" sqref="M9"/>
    </sheetView>
  </sheetViews>
  <sheetFormatPr defaultColWidth="8.88888888888889" defaultRowHeight="14.4" outlineLevelCol="7"/>
  <cols>
    <col min="1" max="1" width="7.66666666666667" customWidth="1"/>
    <col min="2" max="2" width="9.11111111111111" customWidth="1"/>
    <col min="3" max="3" width="24.3333333333333" customWidth="1"/>
    <col min="4" max="6" width="13.8888888888889" customWidth="1"/>
    <col min="8" max="8" width="8.88888888888889" hidden="1" customWidth="1"/>
  </cols>
  <sheetData>
    <row r="1" ht="41" customHeight="1" spans="1:6">
      <c r="A1" s="4" t="s">
        <v>21</v>
      </c>
      <c r="B1" s="46"/>
      <c r="C1" s="46"/>
      <c r="D1" s="46"/>
      <c r="E1" s="46"/>
      <c r="F1" s="46"/>
    </row>
    <row r="2" s="1" customFormat="1" ht="30" customHeight="1" spans="1:1">
      <c r="A2" s="1" t="s">
        <v>22</v>
      </c>
    </row>
    <row r="3" s="43" customFormat="1" ht="46" customHeight="1" spans="1:6">
      <c r="A3" s="24" t="s">
        <v>23</v>
      </c>
      <c r="B3" s="24" t="s">
        <v>24</v>
      </c>
      <c r="C3" s="24" t="s">
        <v>25</v>
      </c>
      <c r="D3" s="24" t="s">
        <v>26</v>
      </c>
      <c r="E3" s="24" t="s">
        <v>27</v>
      </c>
      <c r="F3" s="24" t="s">
        <v>28</v>
      </c>
    </row>
    <row r="4" s="43" customFormat="1" ht="46" customHeight="1" spans="1:6">
      <c r="A4" s="24">
        <v>1</v>
      </c>
      <c r="B4" s="24">
        <v>100</v>
      </c>
      <c r="C4" s="24" t="s">
        <v>29</v>
      </c>
      <c r="D4" s="24">
        <v>28584</v>
      </c>
      <c r="E4" s="24">
        <f>'100章'!J7</f>
        <v>28584</v>
      </c>
      <c r="F4" s="24"/>
    </row>
    <row r="5" s="43" customFormat="1" ht="46" customHeight="1" spans="1:6">
      <c r="A5" s="24">
        <v>2</v>
      </c>
      <c r="B5" s="24">
        <v>400</v>
      </c>
      <c r="C5" s="24" t="s">
        <v>30</v>
      </c>
      <c r="D5" s="24">
        <v>741954</v>
      </c>
      <c r="E5" s="24">
        <f>'400章'!J18</f>
        <v>0</v>
      </c>
      <c r="F5" s="24"/>
    </row>
    <row r="6" s="43" customFormat="1" ht="46" customHeight="1" spans="1:6">
      <c r="A6" s="24">
        <v>3</v>
      </c>
      <c r="B6" s="24">
        <v>600</v>
      </c>
      <c r="C6" s="24" t="s">
        <v>31</v>
      </c>
      <c r="D6" s="24">
        <v>339520</v>
      </c>
      <c r="E6" s="24">
        <f>'600章'!J14</f>
        <v>0</v>
      </c>
      <c r="F6" s="24"/>
    </row>
    <row r="7" s="43" customFormat="1" ht="46" customHeight="1" spans="1:6">
      <c r="A7" s="24">
        <v>4</v>
      </c>
      <c r="B7" s="47" t="s">
        <v>32</v>
      </c>
      <c r="C7" s="48"/>
      <c r="D7" s="24">
        <f>SUM(D4:D6)</f>
        <v>1110058</v>
      </c>
      <c r="E7" s="24">
        <f>SUM(E4:E6)</f>
        <v>28584</v>
      </c>
      <c r="F7" s="24"/>
    </row>
    <row r="8" s="43" customFormat="1" ht="46" customHeight="1" spans="1:6">
      <c r="A8" s="24">
        <v>5</v>
      </c>
      <c r="B8" s="47" t="s">
        <v>33</v>
      </c>
      <c r="C8" s="48"/>
      <c r="D8" s="24">
        <v>33302</v>
      </c>
      <c r="E8" s="24">
        <v>33302</v>
      </c>
      <c r="F8" s="24" t="s">
        <v>34</v>
      </c>
    </row>
    <row r="9" s="43" customFormat="1" ht="46" customHeight="1" spans="1:6">
      <c r="A9" s="24">
        <v>6</v>
      </c>
      <c r="B9" s="47" t="s">
        <v>35</v>
      </c>
      <c r="C9" s="48"/>
      <c r="D9" s="24">
        <f>SUM(D7:D8)</f>
        <v>1143360</v>
      </c>
      <c r="E9" s="24">
        <f>E7+E8</f>
        <v>61886</v>
      </c>
      <c r="F9" s="24"/>
    </row>
    <row r="10" s="43" customFormat="1" ht="46" customHeight="1" spans="1:8">
      <c r="A10" s="24">
        <v>7</v>
      </c>
      <c r="B10" s="47" t="s">
        <v>36</v>
      </c>
      <c r="C10" s="48"/>
      <c r="D10" s="47">
        <v>0</v>
      </c>
      <c r="E10" s="48"/>
      <c r="F10" s="24"/>
      <c r="H10" s="43">
        <f>D10/D9</f>
        <v>0</v>
      </c>
    </row>
    <row r="11" s="1" customFormat="1" ht="15.6"/>
    <row r="12" s="1" customFormat="1" ht="15.6"/>
    <row r="13" s="1" customFormat="1" ht="15.6"/>
    <row r="14" s="1" customFormat="1" ht="15.6"/>
    <row r="15" s="1" customFormat="1" ht="15.6"/>
  </sheetData>
  <sheetProtection password="E84F" sheet="1" objects="1"/>
  <protectedRanges>
    <protectedRange sqref="D10" name="区域1"/>
  </protectedRanges>
  <mergeCells count="6">
    <mergeCell ref="A1:F1"/>
    <mergeCell ref="B7:C7"/>
    <mergeCell ref="B8:C8"/>
    <mergeCell ref="B9:C9"/>
    <mergeCell ref="B10:C10"/>
    <mergeCell ref="D10:E10"/>
  </mergeCells>
  <pageMargins left="0.751388888888889" right="0.751388888888889" top="1" bottom="1" header="0.5" footer="0.5"/>
  <pageSetup paperSize="9" orientation="portrait" horizontalDpi="600"/>
  <headerFooter>
    <oddFooter>&amp;C响应人：(盖单位公章）         法定代表人或其委托代理人：(签字）</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
  <sheetViews>
    <sheetView workbookViewId="0">
      <selection activeCell="J18" sqref="J18"/>
    </sheetView>
  </sheetViews>
  <sheetFormatPr defaultColWidth="8.88888888888889" defaultRowHeight="14.4" outlineLevelRow="6"/>
  <cols>
    <col min="1" max="1" width="9" customWidth="1"/>
    <col min="2" max="2" width="19.5555555555556" customWidth="1"/>
    <col min="3" max="3" width="8.44444444444444" customWidth="1"/>
    <col min="4" max="4" width="12.4444444444444" customWidth="1"/>
    <col min="5" max="5" width="15.1111111111111" customWidth="1"/>
    <col min="6" max="6" width="9.33333333333333" customWidth="1"/>
    <col min="7" max="10" width="11.2222222222222" customWidth="1"/>
  </cols>
  <sheetData>
    <row r="1" ht="41" customHeight="1" spans="1:11">
      <c r="A1" s="4" t="s">
        <v>37</v>
      </c>
      <c r="B1" s="4"/>
      <c r="C1" s="4"/>
      <c r="D1" s="4"/>
      <c r="E1" s="4"/>
      <c r="F1" s="4"/>
      <c r="G1" s="4"/>
      <c r="H1" s="4"/>
      <c r="I1" s="4"/>
      <c r="J1" s="4"/>
      <c r="K1" s="4"/>
    </row>
    <row r="2" s="1" customFormat="1" ht="30" customHeight="1" spans="1:1">
      <c r="A2" s="1" t="s">
        <v>22</v>
      </c>
    </row>
    <row r="3" s="1" customFormat="1" ht="30" customHeight="1" spans="1:11">
      <c r="A3" s="5" t="s">
        <v>38</v>
      </c>
      <c r="B3" s="5"/>
      <c r="C3" s="5"/>
      <c r="D3" s="5"/>
      <c r="E3" s="5"/>
      <c r="F3" s="5"/>
      <c r="G3" s="5"/>
      <c r="H3" s="5"/>
      <c r="I3" s="5"/>
      <c r="J3" s="5"/>
      <c r="K3" s="5"/>
    </row>
    <row r="4" s="2" customFormat="1" ht="30" customHeight="1" spans="1:11">
      <c r="A4" s="6" t="s">
        <v>39</v>
      </c>
      <c r="B4" s="6" t="s">
        <v>40</v>
      </c>
      <c r="C4" s="6" t="s">
        <v>41</v>
      </c>
      <c r="D4" s="6" t="s">
        <v>42</v>
      </c>
      <c r="E4" s="6" t="s">
        <v>43</v>
      </c>
      <c r="F4" s="6" t="s">
        <v>44</v>
      </c>
      <c r="G4" s="7" t="s">
        <v>45</v>
      </c>
      <c r="H4" s="8"/>
      <c r="I4" s="7" t="s">
        <v>46</v>
      </c>
      <c r="J4" s="8"/>
      <c r="K4" s="6" t="s">
        <v>28</v>
      </c>
    </row>
    <row r="5" s="3" customFormat="1" ht="30" customHeight="1" spans="1:11">
      <c r="A5" s="9"/>
      <c r="B5" s="9"/>
      <c r="C5" s="9"/>
      <c r="D5" s="9"/>
      <c r="E5" s="9"/>
      <c r="F5" s="9"/>
      <c r="G5" s="10" t="s">
        <v>47</v>
      </c>
      <c r="H5" s="10" t="s">
        <v>48</v>
      </c>
      <c r="I5" s="10" t="s">
        <v>47</v>
      </c>
      <c r="J5" s="10" t="s">
        <v>48</v>
      </c>
      <c r="K5" s="9"/>
    </row>
    <row r="6" s="43" customFormat="1" ht="67" customHeight="1" spans="1:11">
      <c r="A6" s="24" t="s">
        <v>49</v>
      </c>
      <c r="B6" s="44" t="s">
        <v>50</v>
      </c>
      <c r="C6" s="24" t="s">
        <v>51</v>
      </c>
      <c r="D6" s="24" t="s">
        <v>52</v>
      </c>
      <c r="E6" s="24" t="s">
        <v>53</v>
      </c>
      <c r="F6" s="24">
        <v>1</v>
      </c>
      <c r="G6" s="24">
        <v>28584</v>
      </c>
      <c r="H6" s="24">
        <f>ROUND(F6*G6,0)</f>
        <v>28584</v>
      </c>
      <c r="I6" s="45">
        <v>28584</v>
      </c>
      <c r="J6" s="24">
        <f>ROUND(F6*I6,0)</f>
        <v>28584</v>
      </c>
      <c r="K6" s="24" t="s">
        <v>54</v>
      </c>
    </row>
    <row r="7" s="2" customFormat="1" ht="30" customHeight="1" spans="1:11">
      <c r="A7" s="23"/>
      <c r="B7" s="23" t="s">
        <v>55</v>
      </c>
      <c r="C7" s="23"/>
      <c r="D7" s="23"/>
      <c r="E7" s="23"/>
      <c r="F7" s="23"/>
      <c r="G7" s="23"/>
      <c r="H7" s="23">
        <f>H6</f>
        <v>28584</v>
      </c>
      <c r="I7" s="23"/>
      <c r="J7" s="23">
        <f>J6</f>
        <v>28584</v>
      </c>
      <c r="K7" s="23"/>
    </row>
  </sheetData>
  <sheetProtection password="E84F" sheet="1" objects="1"/>
  <mergeCells count="11">
    <mergeCell ref="A1:K1"/>
    <mergeCell ref="A3:K3"/>
    <mergeCell ref="G4:H4"/>
    <mergeCell ref="I4:J4"/>
    <mergeCell ref="A4:A5"/>
    <mergeCell ref="B4:B5"/>
    <mergeCell ref="C4:C5"/>
    <mergeCell ref="D4:D5"/>
    <mergeCell ref="E4:E5"/>
    <mergeCell ref="F4:F5"/>
    <mergeCell ref="K4:K5"/>
  </mergeCells>
  <pageMargins left="0.751388888888889" right="0.751388888888889" top="1" bottom="1" header="0.5" footer="0.5"/>
  <pageSetup paperSize="9" orientation="landscape" horizontalDpi="600"/>
  <headerFooter>
    <oddFooter>&amp;C响应人：(盖单位公章）         法定代表人或其委托代理人：(签字）</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8"/>
  <sheetViews>
    <sheetView showZeros="0" topLeftCell="A13" workbookViewId="0">
      <selection activeCell="L14" sqref="L14"/>
    </sheetView>
  </sheetViews>
  <sheetFormatPr defaultColWidth="8.88888888888889" defaultRowHeight="14.4"/>
  <cols>
    <col min="1" max="1" width="9" customWidth="1"/>
    <col min="2" max="2" width="21.3333333333333" customWidth="1"/>
    <col min="3" max="3" width="5.77777777777778" customWidth="1"/>
    <col min="4" max="4" width="15" customWidth="1"/>
    <col min="5" max="5" width="35.6666666666667" customWidth="1"/>
    <col min="6" max="6" width="7.77777777777778" customWidth="1"/>
    <col min="7" max="8" width="10.3333333333333" customWidth="1"/>
    <col min="9" max="9" width="12.4444444444444" style="26" customWidth="1"/>
    <col min="10" max="10" width="10.3333333333333" customWidth="1"/>
    <col min="11" max="11" width="4.88888888888889" customWidth="1"/>
  </cols>
  <sheetData>
    <row r="1" ht="31" customHeight="1" spans="1:11">
      <c r="A1" s="4" t="s">
        <v>37</v>
      </c>
      <c r="B1" s="4"/>
      <c r="C1" s="4"/>
      <c r="D1" s="4"/>
      <c r="E1" s="4"/>
      <c r="F1" s="4"/>
      <c r="G1" s="4"/>
      <c r="H1" s="4"/>
      <c r="I1" s="37"/>
      <c r="J1" s="4"/>
      <c r="K1" s="4"/>
    </row>
    <row r="2" s="1" customFormat="1" ht="25" customHeight="1" spans="1:9">
      <c r="A2" s="1" t="s">
        <v>22</v>
      </c>
      <c r="I2" s="38"/>
    </row>
    <row r="3" s="1" customFormat="1" ht="25" customHeight="1" spans="1:11">
      <c r="A3" s="5" t="s">
        <v>56</v>
      </c>
      <c r="B3" s="5"/>
      <c r="C3" s="5"/>
      <c r="D3" s="5"/>
      <c r="E3" s="5"/>
      <c r="F3" s="5"/>
      <c r="G3" s="5"/>
      <c r="H3" s="5"/>
      <c r="I3" s="39"/>
      <c r="J3" s="5"/>
      <c r="K3" s="5"/>
    </row>
    <row r="4" s="2" customFormat="1" ht="30" customHeight="1" spans="1:11">
      <c r="A4" s="6" t="s">
        <v>39</v>
      </c>
      <c r="B4" s="6" t="s">
        <v>40</v>
      </c>
      <c r="C4" s="6" t="s">
        <v>41</v>
      </c>
      <c r="D4" s="6" t="s">
        <v>42</v>
      </c>
      <c r="E4" s="6" t="s">
        <v>43</v>
      </c>
      <c r="F4" s="6" t="s">
        <v>44</v>
      </c>
      <c r="G4" s="7" t="s">
        <v>45</v>
      </c>
      <c r="H4" s="8"/>
      <c r="I4" s="40" t="s">
        <v>46</v>
      </c>
      <c r="J4" s="8"/>
      <c r="K4" s="6" t="s">
        <v>28</v>
      </c>
    </row>
    <row r="5" s="3" customFormat="1" ht="30" customHeight="1" spans="1:11">
      <c r="A5" s="9"/>
      <c r="B5" s="9"/>
      <c r="C5" s="9"/>
      <c r="D5" s="9"/>
      <c r="E5" s="9"/>
      <c r="F5" s="9"/>
      <c r="G5" s="10" t="s">
        <v>47</v>
      </c>
      <c r="H5" s="10" t="s">
        <v>48</v>
      </c>
      <c r="I5" s="41" t="s">
        <v>47</v>
      </c>
      <c r="J5" s="10" t="s">
        <v>48</v>
      </c>
      <c r="K5" s="9"/>
    </row>
    <row r="6" s="3" customFormat="1" ht="28" customHeight="1" spans="1:11">
      <c r="A6" s="27" t="s">
        <v>57</v>
      </c>
      <c r="B6" s="28" t="s">
        <v>58</v>
      </c>
      <c r="C6" s="27"/>
      <c r="D6" s="27"/>
      <c r="E6" s="27"/>
      <c r="F6" s="27"/>
      <c r="G6" s="10"/>
      <c r="H6" s="10"/>
      <c r="I6" s="41"/>
      <c r="J6" s="10"/>
      <c r="K6" s="9"/>
    </row>
    <row r="7" s="3" customFormat="1" ht="42" customHeight="1" spans="1:11">
      <c r="A7" s="29" t="s">
        <v>59</v>
      </c>
      <c r="B7" s="30" t="s">
        <v>60</v>
      </c>
      <c r="C7" s="31" t="s">
        <v>61</v>
      </c>
      <c r="D7" s="32" t="s">
        <v>62</v>
      </c>
      <c r="E7" s="33" t="s">
        <v>63</v>
      </c>
      <c r="F7" s="31">
        <v>40.5</v>
      </c>
      <c r="G7" s="21">
        <v>3180.85</v>
      </c>
      <c r="H7" s="21">
        <f>ROUND(G7*F7,0)</f>
        <v>128824</v>
      </c>
      <c r="I7" s="42">
        <f>ROUND(G7*投标报价汇总表!$H$10,2)</f>
        <v>0</v>
      </c>
      <c r="J7" s="21">
        <f>ROUND(I7*F7,0)</f>
        <v>0</v>
      </c>
      <c r="K7" s="25"/>
    </row>
    <row r="8" s="3" customFormat="1" ht="42" customHeight="1" spans="1:11">
      <c r="A8" s="29" t="s">
        <v>64</v>
      </c>
      <c r="B8" s="30" t="s">
        <v>65</v>
      </c>
      <c r="C8" s="31" t="s">
        <v>61</v>
      </c>
      <c r="D8" s="32" t="s">
        <v>62</v>
      </c>
      <c r="E8" s="33" t="s">
        <v>63</v>
      </c>
      <c r="F8" s="31">
        <v>57.5</v>
      </c>
      <c r="G8" s="21">
        <v>6462.91</v>
      </c>
      <c r="H8" s="21">
        <f t="shared" ref="H8:H17" si="0">ROUND(G8*F8,0)</f>
        <v>371617</v>
      </c>
      <c r="I8" s="42">
        <f>ROUND(G8*投标报价汇总表!$H$10,2)</f>
        <v>0</v>
      </c>
      <c r="J8" s="21">
        <f t="shared" ref="J8:J17" si="1">ROUND(I8*F8,0)</f>
        <v>0</v>
      </c>
      <c r="K8" s="25"/>
    </row>
    <row r="9" s="3" customFormat="1" ht="28" customHeight="1" spans="1:11">
      <c r="A9" s="34">
        <v>404</v>
      </c>
      <c r="B9" s="35" t="s">
        <v>66</v>
      </c>
      <c r="C9" s="27"/>
      <c r="D9" s="32"/>
      <c r="E9" s="36"/>
      <c r="F9" s="27"/>
      <c r="G9" s="21"/>
      <c r="H9" s="21"/>
      <c r="I9" s="42">
        <f>ROUND(G9*投标报价汇总表!$H$10,2)</f>
        <v>0</v>
      </c>
      <c r="J9" s="21"/>
      <c r="K9" s="25"/>
    </row>
    <row r="10" s="3" customFormat="1" ht="80" customHeight="1" spans="1:11">
      <c r="A10" s="29" t="s">
        <v>67</v>
      </c>
      <c r="B10" s="30" t="s">
        <v>68</v>
      </c>
      <c r="C10" s="31" t="s">
        <v>69</v>
      </c>
      <c r="D10" s="32" t="s">
        <v>70</v>
      </c>
      <c r="E10" s="33" t="s">
        <v>71</v>
      </c>
      <c r="F10" s="31">
        <v>24</v>
      </c>
      <c r="G10" s="21">
        <v>224.89</v>
      </c>
      <c r="H10" s="21">
        <f t="shared" si="0"/>
        <v>5397</v>
      </c>
      <c r="I10" s="42">
        <f>ROUND(G10*投标报价汇总表!$H$10,2)</f>
        <v>0</v>
      </c>
      <c r="J10" s="21">
        <f t="shared" si="1"/>
        <v>0</v>
      </c>
      <c r="K10" s="25"/>
    </row>
    <row r="11" s="3" customFormat="1" ht="80" customHeight="1" spans="1:11">
      <c r="A11" s="29" t="s">
        <v>72</v>
      </c>
      <c r="B11" s="30" t="s">
        <v>73</v>
      </c>
      <c r="C11" s="31" t="s">
        <v>69</v>
      </c>
      <c r="D11" s="32" t="s">
        <v>70</v>
      </c>
      <c r="E11" s="33" t="s">
        <v>71</v>
      </c>
      <c r="F11" s="31">
        <v>60</v>
      </c>
      <c r="G11" s="21">
        <v>129.89</v>
      </c>
      <c r="H11" s="21">
        <f t="shared" si="0"/>
        <v>7793</v>
      </c>
      <c r="I11" s="42">
        <f>ROUND(G11*投标报价汇总表!$H$10,2)</f>
        <v>0</v>
      </c>
      <c r="J11" s="21">
        <f t="shared" si="1"/>
        <v>0</v>
      </c>
      <c r="K11" s="25"/>
    </row>
    <row r="12" s="3" customFormat="1" ht="80" customHeight="1" spans="1:11">
      <c r="A12" s="29" t="s">
        <v>74</v>
      </c>
      <c r="B12" s="30" t="s">
        <v>75</v>
      </c>
      <c r="C12" s="31" t="s">
        <v>69</v>
      </c>
      <c r="D12" s="32" t="s">
        <v>70</v>
      </c>
      <c r="E12" s="33" t="s">
        <v>71</v>
      </c>
      <c r="F12" s="31">
        <v>96</v>
      </c>
      <c r="G12" s="21">
        <v>118.19</v>
      </c>
      <c r="H12" s="21">
        <f t="shared" si="0"/>
        <v>11346</v>
      </c>
      <c r="I12" s="42">
        <f>ROUND(G12*投标报价汇总表!$H$10,2)</f>
        <v>0</v>
      </c>
      <c r="J12" s="21">
        <f t="shared" si="1"/>
        <v>0</v>
      </c>
      <c r="K12" s="25"/>
    </row>
    <row r="13" s="3" customFormat="1" ht="80" customHeight="1" spans="1:11">
      <c r="A13" s="29" t="s">
        <v>76</v>
      </c>
      <c r="B13" s="30" t="s">
        <v>77</v>
      </c>
      <c r="C13" s="31" t="s">
        <v>69</v>
      </c>
      <c r="D13" s="32" t="s">
        <v>70</v>
      </c>
      <c r="E13" s="33" t="s">
        <v>71</v>
      </c>
      <c r="F13" s="31">
        <v>5</v>
      </c>
      <c r="G13" s="21">
        <v>1031.8</v>
      </c>
      <c r="H13" s="21">
        <f t="shared" si="0"/>
        <v>5159</v>
      </c>
      <c r="I13" s="42">
        <f>ROUND(G13*投标报价汇总表!$H$10,2)</f>
        <v>0</v>
      </c>
      <c r="J13" s="21">
        <f t="shared" si="1"/>
        <v>0</v>
      </c>
      <c r="K13" s="25"/>
    </row>
    <row r="14" s="3" customFormat="1" ht="80" customHeight="1" spans="1:11">
      <c r="A14" s="29" t="s">
        <v>78</v>
      </c>
      <c r="B14" s="30" t="s">
        <v>79</v>
      </c>
      <c r="C14" s="31" t="s">
        <v>69</v>
      </c>
      <c r="D14" s="32" t="s">
        <v>70</v>
      </c>
      <c r="E14" s="33" t="s">
        <v>71</v>
      </c>
      <c r="F14" s="31">
        <v>24</v>
      </c>
      <c r="G14" s="21">
        <v>222.87</v>
      </c>
      <c r="H14" s="21">
        <f t="shared" si="0"/>
        <v>5349</v>
      </c>
      <c r="I14" s="42">
        <f>ROUND(G14*投标报价汇总表!$H$10,2)</f>
        <v>0</v>
      </c>
      <c r="J14" s="21">
        <f t="shared" si="1"/>
        <v>0</v>
      </c>
      <c r="K14" s="25"/>
    </row>
    <row r="15" s="3" customFormat="1" ht="80" customHeight="1" spans="1:11">
      <c r="A15" s="29" t="s">
        <v>80</v>
      </c>
      <c r="B15" s="30" t="s">
        <v>81</v>
      </c>
      <c r="C15" s="31" t="s">
        <v>69</v>
      </c>
      <c r="D15" s="32" t="s">
        <v>70</v>
      </c>
      <c r="E15" s="33" t="s">
        <v>71</v>
      </c>
      <c r="F15" s="31">
        <v>48</v>
      </c>
      <c r="G15" s="21">
        <v>267.44</v>
      </c>
      <c r="H15" s="21">
        <f t="shared" si="0"/>
        <v>12837</v>
      </c>
      <c r="I15" s="42">
        <f>ROUND(G15*投标报价汇总表!$H$10,2)</f>
        <v>0</v>
      </c>
      <c r="J15" s="21">
        <f t="shared" si="1"/>
        <v>0</v>
      </c>
      <c r="K15" s="25"/>
    </row>
    <row r="16" s="3" customFormat="1" ht="42" customHeight="1" spans="1:11">
      <c r="A16" s="29" t="s">
        <v>82</v>
      </c>
      <c r="B16" s="30" t="s">
        <v>83</v>
      </c>
      <c r="C16" s="31" t="s">
        <v>84</v>
      </c>
      <c r="D16" s="32" t="s">
        <v>85</v>
      </c>
      <c r="E16" s="33" t="s">
        <v>86</v>
      </c>
      <c r="F16" s="31">
        <v>1</v>
      </c>
      <c r="G16" s="21">
        <v>17357.69</v>
      </c>
      <c r="H16" s="21">
        <f t="shared" si="0"/>
        <v>17358</v>
      </c>
      <c r="I16" s="42">
        <f>ROUND(G16*投标报价汇总表!$H$10,2)</f>
        <v>0</v>
      </c>
      <c r="J16" s="21">
        <f t="shared" si="1"/>
        <v>0</v>
      </c>
      <c r="K16" s="25"/>
    </row>
    <row r="17" s="3" customFormat="1" ht="42" customHeight="1" spans="1:11">
      <c r="A17" s="29" t="s">
        <v>87</v>
      </c>
      <c r="B17" s="30" t="s">
        <v>88</v>
      </c>
      <c r="C17" s="31" t="s">
        <v>84</v>
      </c>
      <c r="D17" s="32" t="s">
        <v>85</v>
      </c>
      <c r="E17" s="33" t="s">
        <v>86</v>
      </c>
      <c r="F17" s="31">
        <v>11</v>
      </c>
      <c r="G17" s="21">
        <v>16024.89</v>
      </c>
      <c r="H17" s="21">
        <f t="shared" si="0"/>
        <v>176274</v>
      </c>
      <c r="I17" s="42">
        <f>ROUND(G17*投标报价汇总表!$H$10,2)</f>
        <v>0</v>
      </c>
      <c r="J17" s="21">
        <f t="shared" si="1"/>
        <v>0</v>
      </c>
      <c r="K17" s="25"/>
    </row>
    <row r="18" s="2" customFormat="1" ht="30" customHeight="1" spans="1:11">
      <c r="A18" s="23"/>
      <c r="B18" s="23" t="s">
        <v>55</v>
      </c>
      <c r="C18" s="23"/>
      <c r="D18" s="23"/>
      <c r="E18" s="23"/>
      <c r="F18" s="23"/>
      <c r="G18" s="24"/>
      <c r="H18" s="24">
        <f>SUM(H6:H17)</f>
        <v>741954</v>
      </c>
      <c r="I18" s="42">
        <f>ROUND(G18*投标报价汇总表!$H$10,2)</f>
        <v>0</v>
      </c>
      <c r="J18" s="24">
        <f>SUM(J6:J17)</f>
        <v>0</v>
      </c>
      <c r="K18" s="24"/>
    </row>
  </sheetData>
  <sheetProtection password="E84F" sheet="1" objects="1"/>
  <mergeCells count="11">
    <mergeCell ref="A1:K1"/>
    <mergeCell ref="A3:K3"/>
    <mergeCell ref="G4:H4"/>
    <mergeCell ref="I4:J4"/>
    <mergeCell ref="A4:A5"/>
    <mergeCell ref="B4:B5"/>
    <mergeCell ref="C4:C5"/>
    <mergeCell ref="D4:D5"/>
    <mergeCell ref="E4:E5"/>
    <mergeCell ref="F4:F5"/>
    <mergeCell ref="K4:K5"/>
  </mergeCells>
  <pageMargins left="0.511805555555556" right="0.196527777777778" top="0.432638888888889" bottom="0.314583333333333" header="0.236111111111111" footer="0.118055555555556"/>
  <pageSetup paperSize="9" orientation="landscape" horizontalDpi="600"/>
  <headerFooter>
    <oddFooter>&amp;C响应人：(盖单位公章）         法定代表人或其委托代理人：(签字）</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4"/>
  <sheetViews>
    <sheetView showZeros="0" topLeftCell="A7" workbookViewId="0">
      <selection activeCell="H9" sqref="H9"/>
    </sheetView>
  </sheetViews>
  <sheetFormatPr defaultColWidth="8.88888888888889" defaultRowHeight="14.4"/>
  <cols>
    <col min="1" max="1" width="9" customWidth="1"/>
    <col min="2" max="2" width="21.3333333333333" customWidth="1"/>
    <col min="3" max="3" width="5.77777777777778" customWidth="1"/>
    <col min="4" max="4" width="15" customWidth="1"/>
    <col min="5" max="5" width="35.6666666666667" customWidth="1"/>
    <col min="6" max="6" width="7.77777777777778" customWidth="1"/>
    <col min="7" max="10" width="10.3333333333333" customWidth="1"/>
    <col min="11" max="11" width="7" customWidth="1"/>
  </cols>
  <sheetData>
    <row r="1" ht="31" customHeight="1" spans="1:11">
      <c r="A1" s="4" t="s">
        <v>37</v>
      </c>
      <c r="B1" s="4"/>
      <c r="C1" s="4"/>
      <c r="D1" s="4"/>
      <c r="E1" s="4"/>
      <c r="F1" s="4"/>
      <c r="G1" s="4"/>
      <c r="H1" s="4"/>
      <c r="I1" s="4"/>
      <c r="J1" s="4"/>
      <c r="K1" s="4"/>
    </row>
    <row r="2" s="1" customFormat="1" ht="25" customHeight="1" spans="1:1">
      <c r="A2" s="1" t="s">
        <v>22</v>
      </c>
    </row>
    <row r="3" s="1" customFormat="1" ht="25" customHeight="1" spans="1:11">
      <c r="A3" s="5" t="s">
        <v>89</v>
      </c>
      <c r="B3" s="5"/>
      <c r="C3" s="5"/>
      <c r="D3" s="5"/>
      <c r="E3" s="5"/>
      <c r="F3" s="5"/>
      <c r="G3" s="5"/>
      <c r="H3" s="5"/>
      <c r="I3" s="5"/>
      <c r="J3" s="5"/>
      <c r="K3" s="5"/>
    </row>
    <row r="4" s="2" customFormat="1" ht="30" customHeight="1" spans="1:11">
      <c r="A4" s="6" t="s">
        <v>39</v>
      </c>
      <c r="B4" s="6" t="s">
        <v>40</v>
      </c>
      <c r="C4" s="6" t="s">
        <v>41</v>
      </c>
      <c r="D4" s="6" t="s">
        <v>42</v>
      </c>
      <c r="E4" s="6" t="s">
        <v>43</v>
      </c>
      <c r="F4" s="6" t="s">
        <v>44</v>
      </c>
      <c r="G4" s="7" t="s">
        <v>45</v>
      </c>
      <c r="H4" s="8"/>
      <c r="I4" s="7" t="s">
        <v>46</v>
      </c>
      <c r="J4" s="8"/>
      <c r="K4" s="6" t="s">
        <v>28</v>
      </c>
    </row>
    <row r="5" s="3" customFormat="1" ht="30" customHeight="1" spans="1:11">
      <c r="A5" s="9"/>
      <c r="B5" s="9"/>
      <c r="C5" s="9"/>
      <c r="D5" s="9"/>
      <c r="E5" s="9"/>
      <c r="F5" s="9"/>
      <c r="G5" s="10" t="s">
        <v>47</v>
      </c>
      <c r="H5" s="10" t="s">
        <v>48</v>
      </c>
      <c r="I5" s="10" t="s">
        <v>47</v>
      </c>
      <c r="J5" s="10" t="s">
        <v>48</v>
      </c>
      <c r="K5" s="9"/>
    </row>
    <row r="6" s="3" customFormat="1" ht="28" customHeight="1" spans="1:11">
      <c r="A6" s="11" t="s">
        <v>90</v>
      </c>
      <c r="B6" s="12" t="s">
        <v>91</v>
      </c>
      <c r="C6" s="13"/>
      <c r="D6" s="13"/>
      <c r="E6" s="13"/>
      <c r="F6" s="14"/>
      <c r="G6" s="10"/>
      <c r="H6" s="10"/>
      <c r="I6" s="10"/>
      <c r="J6" s="10"/>
      <c r="K6" s="9"/>
    </row>
    <row r="7" s="3" customFormat="1" ht="45" customHeight="1" spans="1:11">
      <c r="A7" s="15" t="s">
        <v>92</v>
      </c>
      <c r="B7" s="16" t="s">
        <v>93</v>
      </c>
      <c r="C7" s="17" t="s">
        <v>84</v>
      </c>
      <c r="D7" s="18" t="s">
        <v>85</v>
      </c>
      <c r="E7" s="19" t="s">
        <v>94</v>
      </c>
      <c r="F7" s="20">
        <v>4</v>
      </c>
      <c r="G7" s="21">
        <v>5956.07</v>
      </c>
      <c r="H7" s="21">
        <f>ROUND(G7*F7,0)</f>
        <v>23824</v>
      </c>
      <c r="I7" s="21">
        <f>ROUND(G7*投标报价汇总表!$H$10,2)</f>
        <v>0</v>
      </c>
      <c r="J7" s="21">
        <f>ROUND(I7*F7,0)</f>
        <v>0</v>
      </c>
      <c r="K7" s="25"/>
    </row>
    <row r="8" s="3" customFormat="1" ht="39" customHeight="1" spans="1:11">
      <c r="A8" s="15" t="s">
        <v>95</v>
      </c>
      <c r="B8" s="16" t="s">
        <v>96</v>
      </c>
      <c r="C8" s="17" t="s">
        <v>61</v>
      </c>
      <c r="D8" s="18" t="s">
        <v>62</v>
      </c>
      <c r="E8" s="19" t="s">
        <v>97</v>
      </c>
      <c r="F8" s="20">
        <v>204</v>
      </c>
      <c r="G8" s="21">
        <v>1510.18</v>
      </c>
      <c r="H8" s="21">
        <f t="shared" ref="H8:H13" si="0">ROUND(G8*F8,0)</f>
        <v>308077</v>
      </c>
      <c r="I8" s="21">
        <f>ROUND(J8/F8,2)</f>
        <v>0</v>
      </c>
      <c r="J8" s="21">
        <f>IF((投标报价汇总表!D10-投标报价汇总表!E4-投标报价汇总表!E5-投标报价汇总表!E8-J7-J9-J10-J11-J12-J13)&lt;0,0,(投标报价汇总表!D10-投标报价汇总表!E4-投标报价汇总表!E5-投标报价汇总表!E8-J7-J9-J10-J11-J12-J13))</f>
        <v>0</v>
      </c>
      <c r="K8" s="25"/>
    </row>
    <row r="9" s="3" customFormat="1" ht="53" customHeight="1" spans="1:11">
      <c r="A9" s="15" t="s">
        <v>98</v>
      </c>
      <c r="B9" s="16" t="s">
        <v>99</v>
      </c>
      <c r="C9" s="17" t="s">
        <v>61</v>
      </c>
      <c r="D9" s="18" t="s">
        <v>62</v>
      </c>
      <c r="E9" s="19" t="s">
        <v>100</v>
      </c>
      <c r="F9" s="22">
        <v>268</v>
      </c>
      <c r="G9" s="21">
        <v>9.45</v>
      </c>
      <c r="H9" s="21">
        <f t="shared" si="0"/>
        <v>2533</v>
      </c>
      <c r="I9" s="21">
        <f>ROUND(G9*投标报价汇总表!$H$10,2)</f>
        <v>0</v>
      </c>
      <c r="J9" s="21">
        <f t="shared" ref="J8:J13" si="1">ROUND(I9*F9,0)</f>
        <v>0</v>
      </c>
      <c r="K9" s="25"/>
    </row>
    <row r="10" s="3" customFormat="1" ht="53" customHeight="1" spans="1:11">
      <c r="A10" s="15" t="s">
        <v>101</v>
      </c>
      <c r="B10" s="16" t="s">
        <v>102</v>
      </c>
      <c r="C10" s="17" t="s">
        <v>103</v>
      </c>
      <c r="D10" s="18" t="s">
        <v>104</v>
      </c>
      <c r="E10" s="19" t="s">
        <v>105</v>
      </c>
      <c r="F10" s="22">
        <v>2.4</v>
      </c>
      <c r="G10" s="21">
        <v>519.42</v>
      </c>
      <c r="H10" s="21">
        <f t="shared" si="0"/>
        <v>1247</v>
      </c>
      <c r="I10" s="21">
        <f>ROUND(G10*投标报价汇总表!$H$10,2)</f>
        <v>0</v>
      </c>
      <c r="J10" s="21">
        <f t="shared" si="1"/>
        <v>0</v>
      </c>
      <c r="K10" s="25"/>
    </row>
    <row r="11" s="3" customFormat="1" ht="49" customHeight="1" spans="1:11">
      <c r="A11" s="15" t="s">
        <v>106</v>
      </c>
      <c r="B11" s="16" t="s">
        <v>107</v>
      </c>
      <c r="C11" s="17" t="s">
        <v>103</v>
      </c>
      <c r="D11" s="18" t="s">
        <v>104</v>
      </c>
      <c r="E11" s="19" t="s">
        <v>108</v>
      </c>
      <c r="F11" s="22">
        <v>4.2</v>
      </c>
      <c r="G11" s="21">
        <v>562.8</v>
      </c>
      <c r="H11" s="21">
        <f t="shared" si="0"/>
        <v>2364</v>
      </c>
      <c r="I11" s="21">
        <f>ROUND(G11*投标报价汇总表!$H$10,2)</f>
        <v>0</v>
      </c>
      <c r="J11" s="21">
        <f t="shared" si="1"/>
        <v>0</v>
      </c>
      <c r="K11" s="25"/>
    </row>
    <row r="12" s="3" customFormat="1" ht="49" customHeight="1" spans="1:11">
      <c r="A12" s="15" t="s">
        <v>109</v>
      </c>
      <c r="B12" s="16" t="s">
        <v>110</v>
      </c>
      <c r="C12" s="17" t="s">
        <v>69</v>
      </c>
      <c r="D12" s="18" t="s">
        <v>70</v>
      </c>
      <c r="E12" s="19" t="s">
        <v>111</v>
      </c>
      <c r="F12" s="22">
        <v>22</v>
      </c>
      <c r="G12" s="21">
        <v>5.03</v>
      </c>
      <c r="H12" s="21">
        <f t="shared" si="0"/>
        <v>111</v>
      </c>
      <c r="I12" s="21">
        <f>ROUND(G12*投标报价汇总表!$H$10,2)</f>
        <v>0</v>
      </c>
      <c r="J12" s="21">
        <f t="shared" si="1"/>
        <v>0</v>
      </c>
      <c r="K12" s="25"/>
    </row>
    <row r="13" s="3" customFormat="1" ht="49" customHeight="1" spans="1:11">
      <c r="A13" s="15" t="s">
        <v>112</v>
      </c>
      <c r="B13" s="16" t="s">
        <v>113</v>
      </c>
      <c r="C13" s="17" t="s">
        <v>61</v>
      </c>
      <c r="D13" s="18" t="s">
        <v>62</v>
      </c>
      <c r="E13" s="19" t="s">
        <v>114</v>
      </c>
      <c r="F13" s="22">
        <v>64</v>
      </c>
      <c r="G13" s="21">
        <v>21.32</v>
      </c>
      <c r="H13" s="21">
        <f t="shared" si="0"/>
        <v>1364</v>
      </c>
      <c r="I13" s="21">
        <f>ROUND(G13*投标报价汇总表!$H$10,2)</f>
        <v>0</v>
      </c>
      <c r="J13" s="21">
        <f t="shared" si="1"/>
        <v>0</v>
      </c>
      <c r="K13" s="25"/>
    </row>
    <row r="14" s="2" customFormat="1" ht="30" customHeight="1" spans="1:11">
      <c r="A14" s="23"/>
      <c r="B14" s="23" t="s">
        <v>55</v>
      </c>
      <c r="C14" s="23"/>
      <c r="D14" s="23"/>
      <c r="E14" s="23"/>
      <c r="F14" s="23"/>
      <c r="G14" s="24"/>
      <c r="H14" s="24">
        <f>SUM(H7:H13)</f>
        <v>339520</v>
      </c>
      <c r="I14" s="21">
        <f>ROUND(G14*投标报价汇总表!$H$10,2)</f>
        <v>0</v>
      </c>
      <c r="J14" s="24">
        <f>SUM(J7:J13)</f>
        <v>0</v>
      </c>
      <c r="K14" s="24"/>
    </row>
  </sheetData>
  <sheetProtection password="E84F" sheet="1" objects="1"/>
  <mergeCells count="11">
    <mergeCell ref="A1:K1"/>
    <mergeCell ref="A3:K3"/>
    <mergeCell ref="G4:H4"/>
    <mergeCell ref="I4:J4"/>
    <mergeCell ref="A4:A5"/>
    <mergeCell ref="B4:B5"/>
    <mergeCell ref="C4:C5"/>
    <mergeCell ref="D4:D5"/>
    <mergeCell ref="E4:E5"/>
    <mergeCell ref="F4:F5"/>
    <mergeCell ref="K4:K5"/>
  </mergeCells>
  <pageMargins left="0.511805555555556" right="0.196527777777778" top="0.432638888888889" bottom="0.314583333333333" header="0.236111111111111" footer="0.118055555555556"/>
  <pageSetup paperSize="9" orientation="landscape" horizontalDpi="600"/>
  <headerFooter>
    <oddFooter>&amp;C响应人：(盖单位公章）         法定代表人或其委托代理人：(签字）</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工程量清单说明</vt:lpstr>
      <vt:lpstr>投标报价汇总表</vt:lpstr>
      <vt:lpstr>100章</vt:lpstr>
      <vt:lpstr>400章</vt:lpstr>
      <vt:lpstr>600章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养护部</dc:creator>
  <cp:lastModifiedBy>玫玫</cp:lastModifiedBy>
  <dcterms:created xsi:type="dcterms:W3CDTF">2021-07-08T01:39:00Z</dcterms:created>
  <dcterms:modified xsi:type="dcterms:W3CDTF">2021-07-08T08:41:15Z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B8CEAE48CAA742509BD13BC482E3EDCB</vt:lpwstr>
  </property>
  <property fmtid="{D5CDD505-2E9C-101B-9397-08002B2CF9AE}" pid="3" name="KSOProductBuildVer">
    <vt:lpwstr>2052-11.1.0.10578</vt:lpwstr>
  </property>
</Properties>
</file>